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15" windowWidth="11100" windowHeight="660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<sst xmlns="http://schemas.openxmlformats.org/spreadsheetml/2006/main" count="1272" uniqueCount="868">
  <si>
    <t>N°</t>
  </si>
  <si>
    <t>Anno</t>
  </si>
  <si>
    <t>Società</t>
  </si>
  <si>
    <t>Numero</t>
  </si>
  <si>
    <t>Tempi</t>
  </si>
  <si>
    <t>Nome</t>
  </si>
  <si>
    <t>TROFEO COMUNE DI BONDO</t>
  </si>
  <si>
    <t>PuntI</t>
  </si>
  <si>
    <t>PUNTI</t>
  </si>
  <si>
    <t>SOCIETA'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</si>
  <si>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</si>
  <si>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</si>
  <si>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</si>
  <si>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</si>
  <si>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</si>
  <si>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</si>
  <si>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</si>
  <si>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</si>
  <si>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</si>
  <si>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</si>
  <si>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</si>
  <si>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26°</t>
  </si>
  <si>
    <t>25°</t>
  </si>
  <si>
    <t>24°</t>
  </si>
  <si>
    <t>23°</t>
  </si>
  <si>
    <t>22°</t>
  </si>
  <si>
    <t>21°</t>
  </si>
  <si>
    <t>20°</t>
  </si>
  <si>
    <t>19°</t>
  </si>
  <si>
    <t>18°</t>
  </si>
  <si>
    <t>17°</t>
  </si>
  <si>
    <t>16°</t>
  </si>
  <si>
    <t>15°</t>
  </si>
  <si>
    <t>14°</t>
  </si>
  <si>
    <t>13°</t>
  </si>
  <si>
    <t>CLASSIFICHE SOCIETA'</t>
  </si>
  <si>
    <t>12°</t>
  </si>
  <si>
    <t xml:space="preserve">IL GIUDICE D'APPELLO </t>
  </si>
  <si>
    <t>G.S. BONDO</t>
  </si>
  <si>
    <t>U.S. VILLAGNEDO</t>
  </si>
  <si>
    <t>POL. OLTREFERSINA</t>
  </si>
  <si>
    <t>U.S. SPERA</t>
  </si>
  <si>
    <t>U.S. CERMIS</t>
  </si>
  <si>
    <t>ATL. VALLE DI CEMBRA</t>
  </si>
  <si>
    <t>U.S. 5 STELLE</t>
  </si>
  <si>
    <t>S.A. VALCHIESE</t>
  </si>
  <si>
    <t>G.S. TRILACUM</t>
  </si>
  <si>
    <t>ADS MOLLARO</t>
  </si>
  <si>
    <t>U.S.A.M. BAITONA</t>
  </si>
  <si>
    <t>U.S. DOLOMITICA</t>
  </si>
  <si>
    <t>U.S. STELLA ALPINA CARANO</t>
  </si>
  <si>
    <t>S.C. FONDISTI ALTA VAL DI NON</t>
  </si>
  <si>
    <t>U.S. ROBUR SPORMINORE</t>
  </si>
  <si>
    <t>U.S. VILLAZZANO</t>
  </si>
  <si>
    <t>ATL. TEAM LOPPIO</t>
  </si>
  <si>
    <t>U.S. LA ROCCHETTA</t>
  </si>
  <si>
    <t>CRUS PEDERSANO</t>
  </si>
  <si>
    <t>POL. BORGO</t>
  </si>
  <si>
    <t>POL. POMAROLO</t>
  </si>
  <si>
    <t>ATL. TIONE</t>
  </si>
  <si>
    <t xml:space="preserve"> Domenica 25 Aprile 2010</t>
  </si>
  <si>
    <t>TORRESANI FRANCO</t>
  </si>
  <si>
    <t>A.S.D. GENZIANELLA</t>
  </si>
  <si>
    <t>15'55'40</t>
  </si>
  <si>
    <t>MARINI GIANFRANCO</t>
  </si>
  <si>
    <t>16'26'80</t>
  </si>
  <si>
    <t>DONATI DONATO</t>
  </si>
  <si>
    <t>16'29'30</t>
  </si>
  <si>
    <t>LEONARDI MAURIZIO</t>
  </si>
  <si>
    <t>ATL. GIUDICARIE EST.</t>
  </si>
  <si>
    <t>17''00'20</t>
  </si>
  <si>
    <t>MORATTI GIORGIO</t>
  </si>
  <si>
    <t>FONDISTI ALT VAL DI NON</t>
  </si>
  <si>
    <t>17'02'20</t>
  </si>
  <si>
    <t>CHINCARINI CARLO</t>
  </si>
  <si>
    <t>17'16'90</t>
  </si>
  <si>
    <t>TRENTIN BRUNO</t>
  </si>
  <si>
    <t>18'06'70</t>
  </si>
  <si>
    <t>CAPOVILLA FRANCO</t>
  </si>
  <si>
    <t>U.S.D. CERMIS</t>
  </si>
  <si>
    <t>18'08'30</t>
  </si>
  <si>
    <t>VALENTI MAURIZIO</t>
  </si>
  <si>
    <t>18'24'60</t>
  </si>
  <si>
    <t>GIONTA MARCELLO</t>
  </si>
  <si>
    <t>18'31'50</t>
  </si>
  <si>
    <t>ZANI EUGENIO</t>
  </si>
  <si>
    <t>19'04'80'</t>
  </si>
  <si>
    <t>BELLINA FRANCESCO</t>
  </si>
  <si>
    <t>19'07'6'</t>
  </si>
  <si>
    <t>VALENTI FRANCO</t>
  </si>
  <si>
    <t>19'09'30</t>
  </si>
  <si>
    <t>DEMATTE' ALESSANDRO</t>
  </si>
  <si>
    <t>19'16'50</t>
  </si>
  <si>
    <t>DALCOLMO ELIO</t>
  </si>
  <si>
    <t>19'29'20</t>
  </si>
  <si>
    <t>VANZO SERGIO</t>
  </si>
  <si>
    <t>19'36'90</t>
  </si>
  <si>
    <t>SARTORI MICHELE</t>
  </si>
  <si>
    <t>19'57'80</t>
  </si>
  <si>
    <t>BAZZANELLA STEFANO</t>
  </si>
  <si>
    <t>21'05'20</t>
  </si>
  <si>
    <t>NARDELLI ARMANDO</t>
  </si>
  <si>
    <t>21'20'80'</t>
  </si>
  <si>
    <t>MANFREDI GIANCARLO</t>
  </si>
  <si>
    <t>22'10'00</t>
  </si>
  <si>
    <t>TAIT ROBERTO</t>
  </si>
  <si>
    <t>22'30'90</t>
  </si>
  <si>
    <t>COSI MARIO</t>
  </si>
  <si>
    <t>18'02'6</t>
  </si>
  <si>
    <t>BENIGNI CARLO</t>
  </si>
  <si>
    <t>18'35'9</t>
  </si>
  <si>
    <t>VANZO VITO</t>
  </si>
  <si>
    <t>18'42'0</t>
  </si>
  <si>
    <t>NICOLETTI LUCIANO</t>
  </si>
  <si>
    <t>A.D.S. MOLLARO</t>
  </si>
  <si>
    <t>18'45'7</t>
  </si>
  <si>
    <t>ZANDONAI FULVIO</t>
  </si>
  <si>
    <t>19'15'1</t>
  </si>
  <si>
    <t>TOMASI LINO</t>
  </si>
  <si>
    <t>19'23'3</t>
  </si>
  <si>
    <t>COMAI ROBERTO</t>
  </si>
  <si>
    <t>19'42'6</t>
  </si>
  <si>
    <t>SAMBO LUCIO</t>
  </si>
  <si>
    <t>20'49'92</t>
  </si>
  <si>
    <t>SPIGA GILDO</t>
  </si>
  <si>
    <t>20'55'0</t>
  </si>
  <si>
    <t>MOSANER AMBROGIO</t>
  </si>
  <si>
    <t>22'14'8</t>
  </si>
  <si>
    <t>VERONESI MARIO</t>
  </si>
  <si>
    <t>22'30'9</t>
  </si>
  <si>
    <t xml:space="preserve">BERTOLDI EZIO </t>
  </si>
  <si>
    <t>22'39'8</t>
  </si>
  <si>
    <t>ZAPPINI EZIO</t>
  </si>
  <si>
    <t>23'04'1</t>
  </si>
  <si>
    <t>DELVAI LUIGI</t>
  </si>
  <si>
    <t>U.S. STELLA ALP CARANO</t>
  </si>
  <si>
    <t>23'41'1</t>
  </si>
  <si>
    <t>CRIPPA NEKAGENET</t>
  </si>
  <si>
    <t>9'08'6</t>
  </si>
  <si>
    <t>MAESTRI CESARE</t>
  </si>
  <si>
    <t>9'20'6</t>
  </si>
  <si>
    <t>VAIA MICHELE</t>
  </si>
  <si>
    <t>9'38'2</t>
  </si>
  <si>
    <t>PEDERZOLLI LUCA</t>
  </si>
  <si>
    <t>9'52'1</t>
  </si>
  <si>
    <t>BONELLI LEONARDO</t>
  </si>
  <si>
    <t>10'08'3</t>
  </si>
  <si>
    <t>FRANCISCI GIACOMO</t>
  </si>
  <si>
    <t>10'14'5</t>
  </si>
  <si>
    <t>MONSORNO ROBERTO</t>
  </si>
  <si>
    <t>10'25'4</t>
  </si>
  <si>
    <t>ENDRIZZI MARTIN</t>
  </si>
  <si>
    <t>10'47'8</t>
  </si>
  <si>
    <t>BROMBOSZCZ PATRYK</t>
  </si>
  <si>
    <t>10'56'4</t>
  </si>
  <si>
    <t>HADHADI ABDESSADAK</t>
  </si>
  <si>
    <t>11'07'17</t>
  </si>
  <si>
    <t>BELLINA ALESSANDRO</t>
  </si>
  <si>
    <t>11'19'5</t>
  </si>
  <si>
    <t>GADOTTI DAVIDE</t>
  </si>
  <si>
    <t>11'22'6</t>
  </si>
  <si>
    <t>BALDESSARI FRANCO</t>
  </si>
  <si>
    <t>12'46'1</t>
  </si>
  <si>
    <t>VAGLIA FEDERICO</t>
  </si>
  <si>
    <t>11'30'20</t>
  </si>
  <si>
    <t>CAVALLAR ALEX</t>
  </si>
  <si>
    <t>12'12'70</t>
  </si>
  <si>
    <t>GANARINI LORENZO</t>
  </si>
  <si>
    <t>13'53'40</t>
  </si>
  <si>
    <t>BUFFA ENRIC</t>
  </si>
  <si>
    <t>14'50'40</t>
  </si>
  <si>
    <t>ANTOLINI FLAVIO</t>
  </si>
  <si>
    <t>15'18'20</t>
  </si>
  <si>
    <t>ABRAM ROBERTO</t>
  </si>
  <si>
    <t>19'56'40</t>
  </si>
  <si>
    <t>BONENTI VALERIA</t>
  </si>
  <si>
    <t>11'35'70</t>
  </si>
  <si>
    <t>COLOMBO GIULIA</t>
  </si>
  <si>
    <t>13'27'90</t>
  </si>
  <si>
    <t>BAREGGIA CHIARA</t>
  </si>
  <si>
    <t>14'14'80</t>
  </si>
  <si>
    <t>BORTOLOTTI HILARY</t>
  </si>
  <si>
    <t>7'57'80</t>
  </si>
  <si>
    <t>ORSI CHIARA</t>
  </si>
  <si>
    <t>8'05'60</t>
  </si>
  <si>
    <t>BONELLI LETIZIA</t>
  </si>
  <si>
    <t>8'31'10</t>
  </si>
  <si>
    <t>ALIPRANDI VALENTINA</t>
  </si>
  <si>
    <t>U.S. MONTI PALLIDI</t>
  </si>
  <si>
    <t>8'55'40</t>
  </si>
  <si>
    <t>PETRONE ILARIA</t>
  </si>
  <si>
    <t>9'03'80</t>
  </si>
  <si>
    <t>CRIPPA YEMANEBERHAN</t>
  </si>
  <si>
    <t>6'06'00</t>
  </si>
  <si>
    <t>MICH DANIELE</t>
  </si>
  <si>
    <t>6'27'80</t>
  </si>
  <si>
    <t>DORIGATO MARCO</t>
  </si>
  <si>
    <t>6'40'10</t>
  </si>
  <si>
    <t>AYYACH ADIL</t>
  </si>
  <si>
    <t>7'06'00</t>
  </si>
  <si>
    <t>PISONI DIEGO</t>
  </si>
  <si>
    <t>7'14'80</t>
  </si>
  <si>
    <t>ZONCA MATTEO</t>
  </si>
  <si>
    <t>7'16'60</t>
  </si>
  <si>
    <t>WEBER DENIS</t>
  </si>
  <si>
    <t>7'24'20</t>
  </si>
  <si>
    <t>KLIMENT OSCAR</t>
  </si>
  <si>
    <t>7'27'20</t>
  </si>
  <si>
    <t>CHIOCCHETTI MASSIMINO</t>
  </si>
  <si>
    <t>7'27'60</t>
  </si>
  <si>
    <t>DELLAGO NICOLA</t>
  </si>
  <si>
    <t>7'31'80</t>
  </si>
  <si>
    <t>SALVADORI FEDERICO</t>
  </si>
  <si>
    <t>7'32'30</t>
  </si>
  <si>
    <t>CALLEGARI SIMONE</t>
  </si>
  <si>
    <t>7'34'20</t>
  </si>
  <si>
    <t>BONAZZA ALDO</t>
  </si>
  <si>
    <t>7'40'80</t>
  </si>
  <si>
    <t>BAZZANELLA ANDREA</t>
  </si>
  <si>
    <t>7'52'80</t>
  </si>
  <si>
    <t>GUASTELLA DANIEL</t>
  </si>
  <si>
    <t>7'53'80</t>
  </si>
  <si>
    <t xml:space="preserve">FELICETTI DANIELE </t>
  </si>
  <si>
    <t>7'58'70</t>
  </si>
  <si>
    <t>GUASTELLA PATRIK</t>
  </si>
  <si>
    <t>8'01'70</t>
  </si>
  <si>
    <t>LORENZI NICOLA</t>
  </si>
  <si>
    <t>8'02'80</t>
  </si>
  <si>
    <t>BATTAN ERIC</t>
  </si>
  <si>
    <t>8'12'70</t>
  </si>
  <si>
    <t>RESS MIRCO</t>
  </si>
  <si>
    <t>8'16'00</t>
  </si>
  <si>
    <t>FERRETTI SIMONE</t>
  </si>
  <si>
    <t>8'43'90</t>
  </si>
  <si>
    <t>BOTTARO STEFANO</t>
  </si>
  <si>
    <t>8'44'90</t>
  </si>
  <si>
    <t>GIUGLIANO FEDERICO</t>
  </si>
  <si>
    <t>8'45'40</t>
  </si>
  <si>
    <t>GUASTELLA MIRCO</t>
  </si>
  <si>
    <t>9'07'60</t>
  </si>
  <si>
    <t>BORTOLOTTI DESIRE'</t>
  </si>
  <si>
    <t>6'38'20</t>
  </si>
  <si>
    <t>GANZ CATERINA</t>
  </si>
  <si>
    <t>6'43'50</t>
  </si>
  <si>
    <t>BONELLI ANGELICA</t>
  </si>
  <si>
    <t>6'46'20</t>
  </si>
  <si>
    <t>VENTURA MARIA VITTORIA</t>
  </si>
  <si>
    <t>6'49'40</t>
  </si>
  <si>
    <t>RIZZOLI LARA</t>
  </si>
  <si>
    <t>7'00'50</t>
  </si>
  <si>
    <t>VAIA SERENA</t>
  </si>
  <si>
    <t>7'18'70</t>
  </si>
  <si>
    <t>PARADISI SARA</t>
  </si>
  <si>
    <t>7'35'10</t>
  </si>
  <si>
    <t>PURIN ALESSIA</t>
  </si>
  <si>
    <t>7'42'50</t>
  </si>
  <si>
    <t>FAES ILARIA</t>
  </si>
  <si>
    <t>7'54'00</t>
  </si>
  <si>
    <t>CAMPESTRINI MARIANNA</t>
  </si>
  <si>
    <t>8'10'00</t>
  </si>
  <si>
    <t>TAVERNAR CINZIA</t>
  </si>
  <si>
    <t>8'15'20</t>
  </si>
  <si>
    <t>BAZZANELLA DEBORA</t>
  </si>
  <si>
    <t>8'21'70</t>
  </si>
  <si>
    <t>KLIMENT SARA</t>
  </si>
  <si>
    <t>8'32'60</t>
  </si>
  <si>
    <t>FRIGO TAMARA</t>
  </si>
  <si>
    <t>8'45'00</t>
  </si>
  <si>
    <t>PURIN ARIANNA</t>
  </si>
  <si>
    <t>9'22'10</t>
  </si>
  <si>
    <t>GRAMOLA SIMONE</t>
  </si>
  <si>
    <t>ATL.  ROTALIANA</t>
  </si>
  <si>
    <t>2'47'80</t>
  </si>
  <si>
    <t>LISSONI GABRIELE</t>
  </si>
  <si>
    <t>2'56'20</t>
  </si>
  <si>
    <t>CHIOCCHETTI  ALESSANDRO</t>
  </si>
  <si>
    <t>2'59'20</t>
  </si>
  <si>
    <t>PATERNO DAVIDE</t>
  </si>
  <si>
    <t>3'02'50</t>
  </si>
  <si>
    <t>GOTTARDI ALESSIO</t>
  </si>
  <si>
    <t>3'04'00</t>
  </si>
  <si>
    <t>SANDRI ANTHONI</t>
  </si>
  <si>
    <t>3'04'80</t>
  </si>
  <si>
    <t>MAGNAGO NICOLA</t>
  </si>
  <si>
    <t>3'09'20</t>
  </si>
  <si>
    <t>MASE' SENETAYHU</t>
  </si>
  <si>
    <t>3'09'90</t>
  </si>
  <si>
    <t>CAMPIDELLI JORDAN</t>
  </si>
  <si>
    <t>A.S.D. ATLETICA TIONE</t>
  </si>
  <si>
    <t>3'10'60</t>
  </si>
  <si>
    <t>PRETE NICOLA</t>
  </si>
  <si>
    <t>3'14'80</t>
  </si>
  <si>
    <t>FACCHINELLI MIRO</t>
  </si>
  <si>
    <t>3'16'20</t>
  </si>
  <si>
    <t>BETTA MATTEO</t>
  </si>
  <si>
    <t>3'17'40</t>
  </si>
  <si>
    <t>MARCHESE ANDREA</t>
  </si>
  <si>
    <t>3'18'30</t>
  </si>
  <si>
    <t>VALENTI LEONARDO</t>
  </si>
  <si>
    <t>3'21'20</t>
  </si>
  <si>
    <t>PERGHER LORENZO</t>
  </si>
  <si>
    <t>3'22'00</t>
  </si>
  <si>
    <t>KLIMENT IURI</t>
  </si>
  <si>
    <t>3'22'80</t>
  </si>
  <si>
    <t xml:space="preserve">ANGELI STEFANO </t>
  </si>
  <si>
    <t>3'23'40</t>
  </si>
  <si>
    <t>RIGO ALEX</t>
  </si>
  <si>
    <t>3'23'90</t>
  </si>
  <si>
    <t>PEDROTTI MICHELE</t>
  </si>
  <si>
    <t>3'24'40</t>
  </si>
  <si>
    <t>VALENTI WILLIAM</t>
  </si>
  <si>
    <t>3'24'90</t>
  </si>
  <si>
    <t>FUOLI FRANCESCO</t>
  </si>
  <si>
    <t>3'25'30</t>
  </si>
  <si>
    <t>SALVATERRA NICOLA</t>
  </si>
  <si>
    <t>3'25'80</t>
  </si>
  <si>
    <t>TAISSIR NAJIV</t>
  </si>
  <si>
    <t>3'30'20</t>
  </si>
  <si>
    <t>VALENTI FABIO ALDO</t>
  </si>
  <si>
    <t>3'31'20</t>
  </si>
  <si>
    <t>TAISSIR EL MEHDI</t>
  </si>
  <si>
    <t>3'32'70</t>
  </si>
  <si>
    <t>GATTI MARTINO</t>
  </si>
  <si>
    <t>3'33'60</t>
  </si>
  <si>
    <t>MOLISSE FRANCESCO</t>
  </si>
  <si>
    <t>3'35'70</t>
  </si>
  <si>
    <t>GATTI DAVIDE</t>
  </si>
  <si>
    <t>3'36'90</t>
  </si>
  <si>
    <t>FONACCIARI FABIO</t>
  </si>
  <si>
    <t>3'43'90</t>
  </si>
  <si>
    <t>MOLINARI DANIEL</t>
  </si>
  <si>
    <t>3'44'80</t>
  </si>
  <si>
    <t>GATTI NICOLO'</t>
  </si>
  <si>
    <t>3'45'40</t>
  </si>
  <si>
    <t>LOSS GIACOMO</t>
  </si>
  <si>
    <t>3'46'10</t>
  </si>
  <si>
    <t>STEDILE  DANIELE</t>
  </si>
  <si>
    <t>3'50'00</t>
  </si>
  <si>
    <t>ROZZA NICOLA</t>
  </si>
  <si>
    <t>3'59'50</t>
  </si>
  <si>
    <t>ZANI ALESSANDRO</t>
  </si>
  <si>
    <t>4'02'00</t>
  </si>
  <si>
    <t>SANDRI FEDERICO</t>
  </si>
  <si>
    <t>4'02'90</t>
  </si>
  <si>
    <t>SCHWANAUER ALESSIA</t>
  </si>
  <si>
    <t>3'10'70</t>
  </si>
  <si>
    <t>GEI ELENA</t>
  </si>
  <si>
    <t>3'15'80</t>
  </si>
  <si>
    <t>VERNESONI LISA</t>
  </si>
  <si>
    <t>3'19'50</t>
  </si>
  <si>
    <t>VALENTI LUISA</t>
  </si>
  <si>
    <t>3'21'40</t>
  </si>
  <si>
    <t>PEDENZINI AGNESE</t>
  </si>
  <si>
    <t>3'22'20</t>
  </si>
  <si>
    <t>BONAZZA ELENA</t>
  </si>
  <si>
    <t>FRANCISCI ELISA</t>
  </si>
  <si>
    <t>3'25'10</t>
  </si>
  <si>
    <t>FONTANA MICHELA</t>
  </si>
  <si>
    <t>3'26'70</t>
  </si>
  <si>
    <t>PURIN GIORGIA</t>
  </si>
  <si>
    <t>3'32'40</t>
  </si>
  <si>
    <t>FERRARI ARIANNA</t>
  </si>
  <si>
    <t>3'34'30</t>
  </si>
  <si>
    <t>MARCH ALESSIA</t>
  </si>
  <si>
    <t>3'39'60</t>
  </si>
  <si>
    <t>MARINI ANNA</t>
  </si>
  <si>
    <t>3'41'10</t>
  </si>
  <si>
    <t>CARI ELOISA</t>
  </si>
  <si>
    <t>3'42'10</t>
  </si>
  <si>
    <t>PURIN FEDERICA</t>
  </si>
  <si>
    <t>3'43'20</t>
  </si>
  <si>
    <t>ROPELATO ELENA</t>
  </si>
  <si>
    <t>3'44'20</t>
  </si>
  <si>
    <t>ROPELATO FRANCESCA</t>
  </si>
  <si>
    <t>3'48'80</t>
  </si>
  <si>
    <t>DORIGATTI SABRINA</t>
  </si>
  <si>
    <t>3'50'20</t>
  </si>
  <si>
    <t>LEVER ANGELA</t>
  </si>
  <si>
    <t>3'51'10</t>
  </si>
  <si>
    <t>GENTILINI ALESSIA</t>
  </si>
  <si>
    <t>3'53'80</t>
  </si>
  <si>
    <t>MARCONI ANNA</t>
  </si>
  <si>
    <t>3'54'70</t>
  </si>
  <si>
    <t>MELCHIORRI MADDALENA</t>
  </si>
  <si>
    <t>3'56'30</t>
  </si>
  <si>
    <t>BIASONI ELISA</t>
  </si>
  <si>
    <t>3'56'90</t>
  </si>
  <si>
    <t>RIPA SABRINA</t>
  </si>
  <si>
    <t>3'58'30</t>
  </si>
  <si>
    <t>OSS CAZZADOR MADDALENA</t>
  </si>
  <si>
    <t>3'59'00</t>
  </si>
  <si>
    <t>LORENZON CATERINA</t>
  </si>
  <si>
    <t>4'00'80</t>
  </si>
  <si>
    <t>VERONESI SWAMI</t>
  </si>
  <si>
    <t>4'03'90</t>
  </si>
  <si>
    <t>MOLINARI CHIARA</t>
  </si>
  <si>
    <t>4'04'80</t>
  </si>
  <si>
    <t>BALDESSARI GIULIA</t>
  </si>
  <si>
    <t>4'05'50</t>
  </si>
  <si>
    <t>RIGO SERENA</t>
  </si>
  <si>
    <t>4'06'40</t>
  </si>
  <si>
    <t>ATTANASI ELISA</t>
  </si>
  <si>
    <t>4'07'20</t>
  </si>
  <si>
    <t>FRONZA EVELIN</t>
  </si>
  <si>
    <t>4'09'70</t>
  </si>
  <si>
    <t>CONCI LARA</t>
  </si>
  <si>
    <t>4'12'50</t>
  </si>
  <si>
    <t>CERRA IRIS</t>
  </si>
  <si>
    <t>4'15'20</t>
  </si>
  <si>
    <t>FOLGHERAITER AURORA</t>
  </si>
  <si>
    <t>4'35'00</t>
  </si>
  <si>
    <t>SCARTOZZI ALICE</t>
  </si>
  <si>
    <t>4'31'60</t>
  </si>
  <si>
    <t>TRENTIN ANGELA</t>
  </si>
  <si>
    <t>4'32'50</t>
  </si>
  <si>
    <t>BERTOLINO GIULIETTA</t>
  </si>
  <si>
    <t>4'36'00</t>
  </si>
  <si>
    <t>STEFANI VITTORIA</t>
  </si>
  <si>
    <t>5'06'10</t>
  </si>
  <si>
    <t>SANTUARI ALICE</t>
  </si>
  <si>
    <t>5'36'40</t>
  </si>
  <si>
    <t>PERIN MARTINA</t>
  </si>
  <si>
    <t>5'41'30</t>
  </si>
  <si>
    <t>MATTIVI TOMMASO</t>
  </si>
  <si>
    <t>2'51'00</t>
  </si>
  <si>
    <t>DEMATTE' FEDERICO</t>
  </si>
  <si>
    <t>2'55'30</t>
  </si>
  <si>
    <t>ANGELI DAVIDE</t>
  </si>
  <si>
    <t>3'00'90</t>
  </si>
  <si>
    <t>FILIPPO MARCO</t>
  </si>
  <si>
    <t>3'03'20</t>
  </si>
  <si>
    <t>MONSORNO ALESSANDRO</t>
  </si>
  <si>
    <t>3'05'60</t>
  </si>
  <si>
    <t>FONTANA DAVIDE</t>
  </si>
  <si>
    <t>3'06'60</t>
  </si>
  <si>
    <t>TORGHELE MASSIMO</t>
  </si>
  <si>
    <t>3'07'90</t>
  </si>
  <si>
    <t>MARINI STEFANO</t>
  </si>
  <si>
    <t>3'10'00</t>
  </si>
  <si>
    <t>OSTI MASSIMILIANO</t>
  </si>
  <si>
    <t>3'10'90</t>
  </si>
  <si>
    <t>HASANI RINOR</t>
  </si>
  <si>
    <t>3'12'90</t>
  </si>
  <si>
    <t>VULCAN SAMUELE</t>
  </si>
  <si>
    <t>3'14'70</t>
  </si>
  <si>
    <t>SALVADORI ALBERTO</t>
  </si>
  <si>
    <t>3'16'10</t>
  </si>
  <si>
    <t>TOMELIN MATTEO</t>
  </si>
  <si>
    <t>3'17'00</t>
  </si>
  <si>
    <t>SANDRI DAVIDE</t>
  </si>
  <si>
    <t>3'17'70</t>
  </si>
  <si>
    <t>SILVESTRI ANDREA</t>
  </si>
  <si>
    <t>VERNESONI LUCA</t>
  </si>
  <si>
    <t>3'26'90</t>
  </si>
  <si>
    <t>DELVAI MATTEO</t>
  </si>
  <si>
    <t>3'27'80</t>
  </si>
  <si>
    <t>RIPA LUCA</t>
  </si>
  <si>
    <t>3'31'30</t>
  </si>
  <si>
    <t>ROSSI EDOARDO</t>
  </si>
  <si>
    <t>3'36'20</t>
  </si>
  <si>
    <t>NICOLOSI DAVIDE</t>
  </si>
  <si>
    <t>3'37'20</t>
  </si>
  <si>
    <t>TERGHI ANWAR</t>
  </si>
  <si>
    <t>3'38'40</t>
  </si>
  <si>
    <t>COTI PIETRO</t>
  </si>
  <si>
    <t>3'43'70</t>
  </si>
  <si>
    <t>PICCHI SIMONE</t>
  </si>
  <si>
    <t>CHIOCCHETTI LEONARDO</t>
  </si>
  <si>
    <t>ZENI MASSIMILIANO</t>
  </si>
  <si>
    <t>3'45'70</t>
  </si>
  <si>
    <t>TOMASELLI DANIELE</t>
  </si>
  <si>
    <t>3'48'00</t>
  </si>
  <si>
    <t>FEDEL KEVIN</t>
  </si>
  <si>
    <t>3'5030</t>
  </si>
  <si>
    <t xml:space="preserve">PEDROTTI ANDREA </t>
  </si>
  <si>
    <t>3'51'40</t>
  </si>
  <si>
    <t>ROPELATO GIOVANNI</t>
  </si>
  <si>
    <t>3'53'50</t>
  </si>
  <si>
    <t>TAISSIR AHMED</t>
  </si>
  <si>
    <t>3'54'40</t>
  </si>
  <si>
    <t>CHIOCCHETTI GABRIEL</t>
  </si>
  <si>
    <t>3'56'80</t>
  </si>
  <si>
    <t>DEPAOLI MANUEL</t>
  </si>
  <si>
    <t>3'58'03</t>
  </si>
  <si>
    <t>GAVOCI ALESSIO</t>
  </si>
  <si>
    <t>4'00'10</t>
  </si>
  <si>
    <t>PATERNO FRANCESCO</t>
  </si>
  <si>
    <t>VEGLIONE CHRISTIAN</t>
  </si>
  <si>
    <t>4'03'10</t>
  </si>
  <si>
    <t>FLORIANI BRAYAN</t>
  </si>
  <si>
    <t>4'05'00</t>
  </si>
  <si>
    <t>SOMMAVILLA MATTIA</t>
  </si>
  <si>
    <t>4'07'30</t>
  </si>
  <si>
    <t xml:space="preserve">PLANCAC NICOLA </t>
  </si>
  <si>
    <t>4'11'50</t>
  </si>
  <si>
    <t>CHIEPPA FEDERICO</t>
  </si>
  <si>
    <t>4'12'20</t>
  </si>
  <si>
    <t>NACI BRIAN</t>
  </si>
  <si>
    <t>4'13'10</t>
  </si>
  <si>
    <t>ROZZA MATTEO</t>
  </si>
  <si>
    <t>4'16'90</t>
  </si>
  <si>
    <t>VALENTI MATTEO</t>
  </si>
  <si>
    <t>4'18'40</t>
  </si>
  <si>
    <t>FUOLI GIUSEPPE</t>
  </si>
  <si>
    <t>4'24'60</t>
  </si>
  <si>
    <t>VATTIATA MORRIS</t>
  </si>
  <si>
    <t>4'33'10</t>
  </si>
  <si>
    <t>NACI STEVEN</t>
  </si>
  <si>
    <t>4'54'90</t>
  </si>
  <si>
    <t xml:space="preserve">FRONZA GIORGIA </t>
  </si>
  <si>
    <t>3'07'70</t>
  </si>
  <si>
    <t>MENAPACE NICOLE</t>
  </si>
  <si>
    <t>TURRI EVELYN</t>
  </si>
  <si>
    <t>3'17'30</t>
  </si>
  <si>
    <t>VALENTI CRISTIANA</t>
  </si>
  <si>
    <t>3'23'10</t>
  </si>
  <si>
    <t>ZAMIR INES</t>
  </si>
  <si>
    <t>3'24'70</t>
  </si>
  <si>
    <t>PELLEGRINI AURORA</t>
  </si>
  <si>
    <t>3'28'00</t>
  </si>
  <si>
    <t>LALLAI SARAH</t>
  </si>
  <si>
    <t>3'29'20</t>
  </si>
  <si>
    <t>CAVOSI ELENA</t>
  </si>
  <si>
    <t>3'30'80</t>
  </si>
  <si>
    <t>BETTA GAIA</t>
  </si>
  <si>
    <t>3'32'20</t>
  </si>
  <si>
    <t>IANESELLI SILVIA</t>
  </si>
  <si>
    <t>3'32'80</t>
  </si>
  <si>
    <t>LEVER AURORA</t>
  </si>
  <si>
    <t>3'34'00</t>
  </si>
  <si>
    <t>PASERO ARIANNA</t>
  </si>
  <si>
    <t>3'34'60</t>
  </si>
  <si>
    <t>GAVAZZI  IRENE</t>
  </si>
  <si>
    <t>3'35'60</t>
  </si>
  <si>
    <t>PELLEGRIN SABRINA</t>
  </si>
  <si>
    <t>3'40'00</t>
  </si>
  <si>
    <t>LOSS CAMILLA</t>
  </si>
  <si>
    <t>SANDRI ALESSANDRA</t>
  </si>
  <si>
    <t>3'44'10</t>
  </si>
  <si>
    <t>CALDONAZZI ELEONORA</t>
  </si>
  <si>
    <t>3'45'00</t>
  </si>
  <si>
    <t>PERIN CARLOTTA</t>
  </si>
  <si>
    <t>3'45'60</t>
  </si>
  <si>
    <t>BEBER BARBARA</t>
  </si>
  <si>
    <t>3'46'20</t>
  </si>
  <si>
    <t>DALMASO AMBRA</t>
  </si>
  <si>
    <t>3'49'70</t>
  </si>
  <si>
    <t>MONFREDINI MONICA</t>
  </si>
  <si>
    <t>3'54'90</t>
  </si>
  <si>
    <t>CELLI GIULIA</t>
  </si>
  <si>
    <t>3'56'40</t>
  </si>
  <si>
    <t>LIBARDI ARIANNA</t>
  </si>
  <si>
    <t>3'58'10</t>
  </si>
  <si>
    <t>SANTONI CAMILLA</t>
  </si>
  <si>
    <t>3'59'10</t>
  </si>
  <si>
    <t>GANZ SILVIA</t>
  </si>
  <si>
    <t>4'01'50</t>
  </si>
  <si>
    <t>GUASTELLA FEDERICA</t>
  </si>
  <si>
    <t>4'03'00</t>
  </si>
  <si>
    <t>BERLANDA ROMINA</t>
  </si>
  <si>
    <t>4'04'20</t>
  </si>
  <si>
    <t>CARI ISABELLA</t>
  </si>
  <si>
    <t>4'06'80</t>
  </si>
  <si>
    <t>INSOMMO MARTINA</t>
  </si>
  <si>
    <t>SCHERGNA CLAUDIA</t>
  </si>
  <si>
    <t>4'15'80</t>
  </si>
  <si>
    <t>ZAMPIERO ALESSIA</t>
  </si>
  <si>
    <t>4'18'60</t>
  </si>
  <si>
    <t>FERRARI NICOLE</t>
  </si>
  <si>
    <t>4'25'90</t>
  </si>
  <si>
    <t>CAVALLI MONICA</t>
  </si>
  <si>
    <t>4'28'20</t>
  </si>
  <si>
    <t>SOMMAVILLA ELISA</t>
  </si>
  <si>
    <t>4'29'30</t>
  </si>
  <si>
    <t>FRANCISCI FABIANA</t>
  </si>
  <si>
    <t>4'42'60</t>
  </si>
  <si>
    <t>CROCE SARA</t>
  </si>
  <si>
    <t>4'46'50</t>
  </si>
  <si>
    <t>AGOSTINI PAMELA</t>
  </si>
  <si>
    <t>4'46'80</t>
  </si>
  <si>
    <t>MASE' ENDALE</t>
  </si>
  <si>
    <t>5'11'90</t>
  </si>
  <si>
    <t>CAVOSI STEFANO</t>
  </si>
  <si>
    <t>5'31'50</t>
  </si>
  <si>
    <t>CASTANEDA ALEXIS</t>
  </si>
  <si>
    <t>5'36'00</t>
  </si>
  <si>
    <t>GIANMOENA LUCA</t>
  </si>
  <si>
    <t>5'49'10</t>
  </si>
  <si>
    <t>CASAGRANDA REMI</t>
  </si>
  <si>
    <t>5'50'54</t>
  </si>
  <si>
    <t>VALENTI MARCO</t>
  </si>
  <si>
    <t>5'54'59</t>
  </si>
  <si>
    <t xml:space="preserve">KASAL DANIEL </t>
  </si>
  <si>
    <t>6'00'78</t>
  </si>
  <si>
    <t>RENSI LUCA</t>
  </si>
  <si>
    <t>U.S. ROBUR</t>
  </si>
  <si>
    <t>6'04'53</t>
  </si>
  <si>
    <t>PEDENZINI TIZIANO</t>
  </si>
  <si>
    <t>6'05'57</t>
  </si>
  <si>
    <t>LEONARDI NICOLA</t>
  </si>
  <si>
    <t>6'06'77</t>
  </si>
  <si>
    <t>VERNESONI DANIELE</t>
  </si>
  <si>
    <t>6'12'29</t>
  </si>
  <si>
    <t>BRAITO THOMAS</t>
  </si>
  <si>
    <t>6'13'86</t>
  </si>
  <si>
    <t>VOLCAN STEFANO</t>
  </si>
  <si>
    <t>6'15'58</t>
  </si>
  <si>
    <t xml:space="preserve">IANESELLI FRANCESCO </t>
  </si>
  <si>
    <t>6'17'42</t>
  </si>
  <si>
    <t>COVI FRANCESCO</t>
  </si>
  <si>
    <t>6'19'69</t>
  </si>
  <si>
    <t>OSTI DANTE</t>
  </si>
  <si>
    <t>6'2064</t>
  </si>
  <si>
    <t>CAOLA GIOVANNI</t>
  </si>
  <si>
    <t>6'21'84</t>
  </si>
  <si>
    <t>WEBBER DANIEL</t>
  </si>
  <si>
    <t>6'22'70</t>
  </si>
  <si>
    <t>CONCI DENIS</t>
  </si>
  <si>
    <t>6'23'39</t>
  </si>
  <si>
    <t>DALLAPORTA ALESSIO</t>
  </si>
  <si>
    <t>6'28'00</t>
  </si>
  <si>
    <t>FLORIANI JOHAN</t>
  </si>
  <si>
    <t>6'29'50</t>
  </si>
  <si>
    <t>PALLAORO SIMONE</t>
  </si>
  <si>
    <t>6'31'38</t>
  </si>
  <si>
    <t>CRIPPA GADISSA</t>
  </si>
  <si>
    <t>6'33'26</t>
  </si>
  <si>
    <t>BORTOLOTTI MATTIA</t>
  </si>
  <si>
    <t>6'40'74</t>
  </si>
  <si>
    <t>LALLAI MICHELE</t>
  </si>
  <si>
    <t>6'45'78</t>
  </si>
  <si>
    <t>SIMEONI LUCA</t>
  </si>
  <si>
    <t>6'50'59</t>
  </si>
  <si>
    <t>ROSSI EMILIANO</t>
  </si>
  <si>
    <t>6'51'50</t>
  </si>
  <si>
    <t>TAIT NICOLA</t>
  </si>
  <si>
    <t>6'53'87</t>
  </si>
  <si>
    <t>BATTAN OMAR</t>
  </si>
  <si>
    <t>6'54'88</t>
  </si>
  <si>
    <t>PRETE DAVIDE</t>
  </si>
  <si>
    <t>6'55'72</t>
  </si>
  <si>
    <t>FILIPPO SIMONE</t>
  </si>
  <si>
    <t>PURIN LORENZO</t>
  </si>
  <si>
    <t>7,13'60</t>
  </si>
  <si>
    <t>BUFFA MICHELE</t>
  </si>
  <si>
    <t>7'15'72</t>
  </si>
  <si>
    <t>RIZZOLI MICHELE</t>
  </si>
  <si>
    <t>7'18'65</t>
  </si>
  <si>
    <t>BONAZZA MATTIA</t>
  </si>
  <si>
    <t>7'58'26</t>
  </si>
  <si>
    <t>DORIGATI MASSIMO</t>
  </si>
  <si>
    <t>8'05'56</t>
  </si>
  <si>
    <t>BONENTI GIOVANNI</t>
  </si>
  <si>
    <t>8'15'09</t>
  </si>
  <si>
    <t>SAIDI LINDA</t>
  </si>
  <si>
    <t>4'51'90</t>
  </si>
  <si>
    <t>ROSSI MARGHERITA</t>
  </si>
  <si>
    <t>5'58'70</t>
  </si>
  <si>
    <t>BETTA GIULIA</t>
  </si>
  <si>
    <t>6'03'70</t>
  </si>
  <si>
    <t>BAZZANELLA MICHELA</t>
  </si>
  <si>
    <t>6'09'00</t>
  </si>
  <si>
    <t>CAVALLAR DEBORAH</t>
  </si>
  <si>
    <t>6'13'20</t>
  </si>
  <si>
    <t>BEBER SARA</t>
  </si>
  <si>
    <t>6'19'60</t>
  </si>
  <si>
    <t>BERNARDI MILENA</t>
  </si>
  <si>
    <t>6'33'80</t>
  </si>
  <si>
    <t>PASQUAZZO ALICE</t>
  </si>
  <si>
    <t>TOMASELLI MICHELA</t>
  </si>
  <si>
    <t>6'44'80</t>
  </si>
  <si>
    <t>SEGHEZZI AMBRA</t>
  </si>
  <si>
    <t>6'47'10</t>
  </si>
  <si>
    <t>ZENI ALESSIA</t>
  </si>
  <si>
    <t>6'50'80</t>
  </si>
  <si>
    <t xml:space="preserve">BALDESSARI ALICE </t>
  </si>
  <si>
    <t>6'53'20</t>
  </si>
  <si>
    <t>HASANI AGNESA</t>
  </si>
  <si>
    <t>7'06'50</t>
  </si>
  <si>
    <t xml:space="preserve">SANDRI ALESSIA </t>
  </si>
  <si>
    <t>7'11'10</t>
  </si>
  <si>
    <t>GAVAZZA ANGELA</t>
  </si>
  <si>
    <t>7'13'60</t>
  </si>
  <si>
    <t>PEDRINI BEATRICE</t>
  </si>
  <si>
    <t>7'15'70</t>
  </si>
  <si>
    <t>FACCHINELLI ELEONORA</t>
  </si>
  <si>
    <t>7'20'50</t>
  </si>
  <si>
    <t>POZZATI ANNA</t>
  </si>
  <si>
    <t>7'22'00</t>
  </si>
  <si>
    <t>DALMASO GIADA</t>
  </si>
  <si>
    <t>7'31'30</t>
  </si>
  <si>
    <t>SARTORI VIVIANA</t>
  </si>
  <si>
    <t>7'52'00</t>
  </si>
  <si>
    <t>BIASIONI VALERIA</t>
  </si>
  <si>
    <t>8'01'50</t>
  </si>
  <si>
    <t>FEDRIZZI ALESSANDRA</t>
  </si>
  <si>
    <t>8'02'30</t>
  </si>
  <si>
    <t>PECORA ELISA</t>
  </si>
  <si>
    <t>8'08'60</t>
  </si>
  <si>
    <t>ZANI VIVIANA</t>
  </si>
  <si>
    <t>8'09'70</t>
  </si>
  <si>
    <t>MONSORNO FIORELLA</t>
  </si>
  <si>
    <t>8'14'00</t>
  </si>
  <si>
    <t>MANFREDI MARTINA</t>
  </si>
  <si>
    <t>8'29'40</t>
  </si>
  <si>
    <t>WOLF JENNIFER</t>
  </si>
  <si>
    <t>8'56'60</t>
  </si>
  <si>
    <t>GHEZZI EMILIANA</t>
  </si>
  <si>
    <t>14'00'00</t>
  </si>
  <si>
    <t>ZENI FLORA</t>
  </si>
  <si>
    <t>14'22'40</t>
  </si>
  <si>
    <t>BOMBARDELLI EDI</t>
  </si>
  <si>
    <t>16'38'00</t>
  </si>
  <si>
    <t>BOMBARDELLI GIGLIOLA</t>
  </si>
  <si>
    <t>17'01'00</t>
  </si>
  <si>
    <t>BERGAMO MIRELLA</t>
  </si>
  <si>
    <t>10'44'9</t>
  </si>
  <si>
    <t>ANSELMI CINZIA</t>
  </si>
  <si>
    <t>11'48'5</t>
  </si>
  <si>
    <t>ZUCCHETTO PAOLA</t>
  </si>
  <si>
    <t>11'49'8</t>
  </si>
  <si>
    <t>LAZZARI ALESSANDRA</t>
  </si>
  <si>
    <t>11'52'7</t>
  </si>
  <si>
    <t>ANTONIAZZI MANUELA</t>
  </si>
  <si>
    <t>12'10'5</t>
  </si>
  <si>
    <t>MILENA SIMONI</t>
  </si>
  <si>
    <t>12'33'4</t>
  </si>
  <si>
    <t>BONENTI CINZIA</t>
  </si>
  <si>
    <t>13'20'8</t>
  </si>
  <si>
    <t>MARZATICO MARGHERITA</t>
  </si>
  <si>
    <t>14'49'7</t>
  </si>
  <si>
    <t>MARTINELLI RENATA</t>
  </si>
  <si>
    <t>14'59'6</t>
  </si>
  <si>
    <t>PETRAROLI ALDA</t>
  </si>
  <si>
    <t>15'00'8</t>
  </si>
  <si>
    <t>DEFRANCESCO KATYA</t>
  </si>
  <si>
    <t>16'52'4</t>
  </si>
  <si>
    <t>MORANDEL FRANCESCA</t>
  </si>
  <si>
    <t>15'23'70</t>
  </si>
  <si>
    <t>NICOLETTI ELISABETTA</t>
  </si>
  <si>
    <t>11'39'20</t>
  </si>
  <si>
    <t>ZAMBANINI ANNA</t>
  </si>
  <si>
    <t>11'53'70</t>
  </si>
  <si>
    <t>RIZZOLI VALENTINA</t>
  </si>
  <si>
    <t>11'55'30</t>
  </si>
  <si>
    <t>BATTAN MICHELA</t>
  </si>
  <si>
    <t>11'55'70</t>
  </si>
  <si>
    <t>STEFINLONGO GIULIA</t>
  </si>
  <si>
    <t>12'24'50</t>
  </si>
  <si>
    <t>BONARDI VERONICA</t>
  </si>
  <si>
    <t>12'47'10</t>
  </si>
  <si>
    <t>CASEROTTI MERY</t>
  </si>
  <si>
    <t>13'00'70</t>
  </si>
  <si>
    <t>PURIN CARLOTTA</t>
  </si>
  <si>
    <t>13'38'30</t>
  </si>
  <si>
    <t>MOLINARI ROSANNA</t>
  </si>
  <si>
    <t>13'41'20</t>
  </si>
  <si>
    <t>DELVAI MICHELA</t>
  </si>
  <si>
    <t>14'02'00</t>
  </si>
  <si>
    <t>DAMIN CARLA</t>
  </si>
  <si>
    <t>11'28'5</t>
  </si>
  <si>
    <t>ANTONIAZZI ROBERTA</t>
  </si>
  <si>
    <t>11'59'9</t>
  </si>
  <si>
    <t>VERONES ROMANA</t>
  </si>
  <si>
    <t>12'23'0</t>
  </si>
  <si>
    <t>GIOVANELLI ROSANNA</t>
  </si>
  <si>
    <t>12'30'9</t>
  </si>
  <si>
    <t>MAURINA LUCIA</t>
  </si>
  <si>
    <t>12'52'0</t>
  </si>
  <si>
    <t>CELVA CRISTINA</t>
  </si>
  <si>
    <t>12'57'5</t>
  </si>
  <si>
    <t>BRUGNARA  ROMANA</t>
  </si>
  <si>
    <t>13'16'7</t>
  </si>
  <si>
    <t>BONECHER ORNELLA</t>
  </si>
  <si>
    <t>13'43'5</t>
  </si>
  <si>
    <t>BONECHER IDA</t>
  </si>
  <si>
    <t>14'04'3</t>
  </si>
  <si>
    <t>CHIOGNA ROBERTA</t>
  </si>
  <si>
    <t>14'20'5</t>
  </si>
  <si>
    <t>MICHELOTTI GIANNA</t>
  </si>
  <si>
    <t>14'32'8</t>
  </si>
  <si>
    <t>RAMPANELLI PAOLA</t>
  </si>
  <si>
    <t>15'23'9</t>
  </si>
  <si>
    <t>BONENTI BENIAMINA</t>
  </si>
  <si>
    <t>15'48'6</t>
  </si>
  <si>
    <t>CELVA NICOLETTA</t>
  </si>
  <si>
    <t>16'37'2</t>
  </si>
  <si>
    <t>FEDRIZZI ITALO</t>
  </si>
  <si>
    <t>MOLINARI ANTONIO</t>
  </si>
  <si>
    <t>18'57'00</t>
  </si>
  <si>
    <t>STEDILE ANTONIO</t>
  </si>
  <si>
    <t>19'34'90</t>
  </si>
  <si>
    <t xml:space="preserve">GUARNATI LUIGI </t>
  </si>
  <si>
    <t>19'35'50</t>
  </si>
  <si>
    <t>MATUZZI MIRKO</t>
  </si>
  <si>
    <t>19'43'30</t>
  </si>
  <si>
    <t>FRANZOI DEVIS</t>
  </si>
  <si>
    <t>20'05'80</t>
  </si>
  <si>
    <t>SALVADORI ENOS</t>
  </si>
  <si>
    <t>20'44'20</t>
  </si>
  <si>
    <t>SANDRI LUCA</t>
  </si>
  <si>
    <t>20'58'90</t>
  </si>
  <si>
    <t>MASE' ELVIO ALESSANDRO</t>
  </si>
  <si>
    <t>21'24'80</t>
  </si>
  <si>
    <t>RIGO TIZIANO</t>
  </si>
  <si>
    <t>22'29'90</t>
  </si>
  <si>
    <t>MOLINARI GIANFRANCO</t>
  </si>
  <si>
    <t>22'41'40</t>
  </si>
  <si>
    <t>TIEFENTHALER GIANNI</t>
  </si>
  <si>
    <t>22'55'40</t>
  </si>
  <si>
    <t>FONTANA GIANPAOLO</t>
  </si>
  <si>
    <t>22'57'90</t>
  </si>
  <si>
    <t>DEPAOLI FERRUCCIO</t>
  </si>
  <si>
    <t>23'36'90</t>
  </si>
  <si>
    <t>KASAL ANDREAS</t>
  </si>
  <si>
    <t>24'01'70</t>
  </si>
  <si>
    <t>BONENTI CORRADO</t>
  </si>
  <si>
    <t>24'03'20</t>
  </si>
  <si>
    <t>ORSI ADRIANO</t>
  </si>
  <si>
    <t>24'04'20</t>
  </si>
  <si>
    <t>CASAGRANDE ANTONIO</t>
  </si>
  <si>
    <t>24'17'00</t>
  </si>
  <si>
    <t>VALENTI GILBERTO</t>
  </si>
  <si>
    <t>24'51'80</t>
  </si>
  <si>
    <t>WEBBER ARMANDO</t>
  </si>
  <si>
    <t>26'16'80</t>
  </si>
  <si>
    <t>FACCHINELLI MAURIZIO</t>
  </si>
  <si>
    <t>26'30'20</t>
  </si>
  <si>
    <t>MARCHESE MICHELE</t>
  </si>
  <si>
    <t>27'05'70</t>
  </si>
  <si>
    <t>CAVOSI ROBERTO</t>
  </si>
  <si>
    <t>27'19'30</t>
  </si>
  <si>
    <t>GATTI MARCO</t>
  </si>
  <si>
    <t>27'54'60</t>
  </si>
  <si>
    <t>DAGOSTIN MIRCO</t>
  </si>
  <si>
    <t>29'04'00</t>
  </si>
  <si>
    <t>CRIPPA KELEMU</t>
  </si>
  <si>
    <t>19'04'90</t>
  </si>
  <si>
    <t>COZZINI ENRICO</t>
  </si>
  <si>
    <t>19'16'40</t>
  </si>
  <si>
    <t>FERRARI GIANDOMENICO</t>
  </si>
  <si>
    <t>20'22'60</t>
  </si>
  <si>
    <t>OSS MAURIZIO</t>
  </si>
  <si>
    <t>20'25'10</t>
  </si>
  <si>
    <t>IORIATTI DANIELE</t>
  </si>
  <si>
    <t>20'45'50</t>
  </si>
  <si>
    <t>SIMI GABRIELE</t>
  </si>
  <si>
    <t>21'09'00</t>
  </si>
  <si>
    <t>CALDONAZZI TOMMASO</t>
  </si>
  <si>
    <t>21'42'70</t>
  </si>
  <si>
    <t>GAZZAROLI DANIELE</t>
  </si>
  <si>
    <t>21'49'90</t>
  </si>
  <si>
    <t>BORDIGA FABRIZIO</t>
  </si>
  <si>
    <t>22'02'00</t>
  </si>
  <si>
    <t>BONELLI DAVIDE</t>
  </si>
  <si>
    <t>22'36'70</t>
  </si>
  <si>
    <t>STEFANI MAURIZIO</t>
  </si>
  <si>
    <t>23'13'40</t>
  </si>
  <si>
    <t>BONENTI LUCA</t>
  </si>
  <si>
    <t>23'27'00</t>
  </si>
  <si>
    <t>FOLGHERAITER ANDREA</t>
  </si>
  <si>
    <t>24'31'60</t>
  </si>
  <si>
    <t>SANDRI EDDY</t>
  </si>
  <si>
    <t>24'41'80</t>
  </si>
  <si>
    <t>BALDESSARI STEFANO</t>
  </si>
  <si>
    <t>29'21'70</t>
  </si>
  <si>
    <t>ATL. ROTALIANA</t>
  </si>
  <si>
    <t>ATL. GIUDICARIE ESTERIORI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</si>
</sst>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mm\:ss.0"/>
  </numFmts>
  <fonts count="17">
    <font>
      <sz val="10"/>
      <name val="Arial"/>
      <family val="0"/>
    </font>
    <font>
      <b/>
      <i/>
      <sz val="26"/>
      <name val="Calisto MT"/>
      <family val="1"/>
    </font>
    <font>
      <sz val="10"/>
      <name val="Comic Sans MS"/>
      <family val="4"/>
    </font>
    <font>
      <b/>
      <i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Comic Sans MS"/>
      <family val="4"/>
    </font>
    <font>
      <b/>
      <sz val="2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NumberFormat="1" applyFont="1" applyFill="1" applyBorder="1" applyAlignment="1">
      <alignment horizontal="center" vertical="center"/>
    </xf>
    <xf numFmtId="0" fontId="14" fillId="3" borderId="18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center" vertical="center"/>
    </xf>
    <xf numFmtId="46" fontId="14" fillId="3" borderId="13" xfId="0" applyNumberFormat="1" applyFont="1" applyFill="1" applyBorder="1" applyAlignment="1">
      <alignment horizontal="center" vertical="center"/>
    </xf>
    <xf numFmtId="0" fontId="14" fillId="3" borderId="11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3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13" xfId="0" applyNumberFormat="1" applyFont="1" applyFill="1" applyBorder="1" applyAlignment="1">
      <alignment horizontal="center" vertical="center"/>
    </xf>
    <xf numFmtId="0" fontId="14" fillId="4" borderId="11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6" fontId="14" fillId="4" borderId="13" xfId="0" applyNumberFormat="1" applyFont="1" applyFill="1" applyBorder="1" applyAlignment="1">
      <alignment horizontal="center" vertical="center"/>
    </xf>
    <xf numFmtId="0" fontId="14" fillId="4" borderId="21" xfId="0" applyNumberFormat="1" applyFont="1" applyFill="1" applyBorder="1" applyAlignment="1">
      <alignment horizontal="center" vertical="center"/>
    </xf>
    <xf numFmtId="46" fontId="14" fillId="3" borderId="17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16" xfId="0" applyNumberFormat="1" applyFont="1" applyFill="1" applyBorder="1" applyAlignment="1">
      <alignment horizontal="center" vertical="center"/>
    </xf>
    <xf numFmtId="0" fontId="14" fillId="3" borderId="24" xfId="0" applyNumberFormat="1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left" vertical="center"/>
    </xf>
    <xf numFmtId="0" fontId="14" fillId="3" borderId="19" xfId="0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46" fontId="14" fillId="4" borderId="19" xfId="0" applyNumberFormat="1" applyFont="1" applyFill="1" applyBorder="1" applyAlignment="1">
      <alignment horizontal="center" vertical="center"/>
    </xf>
    <xf numFmtId="0" fontId="14" fillId="4" borderId="24" xfId="0" applyNumberFormat="1" applyFont="1" applyFill="1" applyBorder="1" applyAlignment="1">
      <alignment horizontal="center" vertical="center"/>
    </xf>
    <xf numFmtId="46" fontId="14" fillId="3" borderId="19" xfId="0" applyNumberFormat="1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6" fontId="14" fillId="4" borderId="17" xfId="0" applyNumberFormat="1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7" xfId="0" applyNumberFormat="1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8" xfId="0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left" vertical="center"/>
    </xf>
    <xf numFmtId="0" fontId="14" fillId="3" borderId="27" xfId="0" applyFont="1" applyFill="1" applyBorder="1" applyAlignment="1">
      <alignment horizontal="left" vertical="center"/>
    </xf>
    <xf numFmtId="0" fontId="14" fillId="3" borderId="2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4" fillId="4" borderId="0" xfId="0" applyNumberFormat="1" applyFont="1" applyFill="1" applyAlignment="1">
      <alignment horizontal="center" vertical="center"/>
    </xf>
    <xf numFmtId="0" fontId="14" fillId="3" borderId="0" xfId="0" applyNumberFormat="1" applyFont="1" applyFill="1" applyAlignment="1">
      <alignment horizontal="center" vertical="center"/>
    </xf>
    <xf numFmtId="0" fontId="14" fillId="3" borderId="13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center" vertical="center"/>
    </xf>
    <xf numFmtId="46" fontId="14" fillId="4" borderId="14" xfId="0" applyNumberFormat="1" applyFont="1" applyFill="1" applyBorder="1" applyAlignment="1">
      <alignment horizontal="center"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4" fillId="3" borderId="21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arianna.libero.it/media/images/thumb/img2/5/1/d/51d50abf45afe244.jpg" TargetMode="External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1400175</xdr:colOff>
      <xdr:row>0</xdr:row>
      <xdr:rowOff>47625</xdr:rowOff>
    </xdr:from>
    <xdr:to>
      <xdr:col>1</xdr:col>
      <xdr:colOff>2066925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123825</xdr:colOff>
      <xdr:row>0</xdr:row>
      <xdr:rowOff>0</xdr:rowOff>
    </xdr:from>
    <xdr:to>
      <xdr:col>2</xdr:col>
      <xdr:colOff>723900</xdr:colOff>
      <xdr:row>2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124450" y="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1390650</xdr:colOff>
      <xdr:row>2</xdr:row>
      <xdr:rowOff>971550</xdr:rowOff>
    </xdr:from>
    <xdr:to>
      <xdr:col>2</xdr:col>
      <xdr:colOff>1000125</xdr:colOff>
      <xdr:row>3</xdr:row>
      <xdr:rowOff>19050</xdr:rowOff>
    </xdr:to>
    <xdr:sp>
      <xdr:nvSpPr>
        <xdr:cNvPr id="3" name="AutoShape 7"/>
        <xdr:cNvSpPr>
          <a:spLocks/>
        </xdr:cNvSpPr>
      </xdr:nvSpPr>
      <xdr:spPr>
        <a:xfrm>
          <a:off x="1390650" y="1295400"/>
          <a:ext cx="4610100" cy="85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47625</xdr:colOff>
      <xdr:row>2</xdr:row>
      <xdr:rowOff>752475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</xdr:col>
      <xdr:colOff>57150</xdr:colOff>
      <xdr:row>2</xdr:row>
      <xdr:rowOff>276225</xdr:rowOff>
    </xdr:from>
    <xdr:to>
      <xdr:col>2</xdr:col>
      <xdr:colOff>933450</xdr:colOff>
      <xdr:row>2</xdr:row>
      <xdr:rowOff>895350</xdr:rowOff>
    </xdr:to>
    <xdr:sp>
      <xdr:nvSpPr>
        <xdr:cNvPr id="5" name="AutoShape 6"/>
        <xdr:cNvSpPr>
          <a:spLocks/>
        </xdr:cNvSpPr>
      </xdr:nvSpPr>
      <xdr:spPr>
        <a:xfrm>
          <a:off x="1485900" y="600075"/>
          <a:ext cx="44481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85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CLASSIFICA DELLE SOCIETA'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8"/>
  <sheetViews>
    <sheetView workbookViewId="0" topLeftCell="A4">
      <selection activeCell="H407" sqref="H407"/>
    </sheetView>
  </sheetViews>
  <sheetFormatPr defaultColWidth="9.140625" defaultRowHeight="12.75"/>
  <cols>
    <col min="1" max="1" width="4.28125" style="0" customWidth="1"/>
    <col min="2" max="2" width="25.8515625" style="0" customWidth="1"/>
    <col min="3" max="3" width="5.57421875" style="0" customWidth="1"/>
    <col min="4" max="4" width="9.00390625" style="0" customWidth="1"/>
    <col min="5" max="5" width="21.7109375" style="0" customWidth="1"/>
    <col min="6" max="6" width="10.421875" style="37" customWidth="1"/>
    <col min="7" max="7" width="5.140625" style="13" customWidth="1"/>
  </cols>
  <sheetData>
    <row r="1" ht="13.5" customHeight="1"/>
    <row r="2" spans="1:7" ht="40.5" customHeight="1">
      <c r="A2" s="1"/>
      <c r="B2" s="2"/>
      <c r="C2" s="2"/>
      <c r="D2" s="10" t="s">
        <v>6</v>
      </c>
      <c r="E2" s="2"/>
      <c r="F2" s="44"/>
      <c r="G2" s="14"/>
    </row>
    <row r="3" spans="1:7" ht="30" customHeight="1" thickBot="1">
      <c r="A3" s="3"/>
      <c r="B3" s="4"/>
      <c r="C3" s="4"/>
      <c r="D3" s="11" t="s">
        <v>60</v>
      </c>
      <c r="E3" s="3"/>
      <c r="F3" s="18"/>
      <c r="G3" s="14"/>
    </row>
    <row r="4" spans="1:7" s="9" customFormat="1" ht="24" thickBot="1">
      <c r="A4" s="8"/>
      <c r="B4" s="7"/>
      <c r="C4" s="12"/>
      <c r="D4" s="17" t="s">
        <v>35</v>
      </c>
      <c r="E4" s="7"/>
      <c r="F4" s="17"/>
      <c r="G4" s="15"/>
    </row>
    <row r="5" spans="1:7" ht="25.5" customHeight="1" thickBot="1">
      <c r="A5" s="5" t="s">
        <v>0</v>
      </c>
      <c r="B5" s="6" t="s">
        <v>5</v>
      </c>
      <c r="C5" s="6" t="s">
        <v>1</v>
      </c>
      <c r="D5" s="5" t="s">
        <v>3</v>
      </c>
      <c r="E5" s="5" t="s">
        <v>2</v>
      </c>
      <c r="F5" s="5" t="s">
        <v>4</v>
      </c>
      <c r="G5" s="16" t="s">
        <v>7</v>
      </c>
    </row>
    <row r="6" spans="1:9" s="3" customFormat="1" ht="16.5" customHeight="1">
      <c r="A6" s="47">
        <v>4</v>
      </c>
      <c r="B6" s="48" t="s">
        <v>113</v>
      </c>
      <c r="C6" s="49">
        <v>1952</v>
      </c>
      <c r="D6" s="49">
        <v>775</v>
      </c>
      <c r="E6" s="48" t="s">
        <v>114</v>
      </c>
      <c r="F6" s="50" t="s">
        <v>115</v>
      </c>
      <c r="G6" s="51">
        <v>14</v>
      </c>
      <c r="I6" s="3">
        <f>SUM(G6:G407)</f>
        <v>8347</v>
      </c>
    </row>
    <row r="7" spans="1:7" s="3" customFormat="1" ht="16.5" customHeight="1">
      <c r="A7" s="52">
        <v>8</v>
      </c>
      <c r="B7" s="53" t="s">
        <v>122</v>
      </c>
      <c r="C7" s="54">
        <v>1952</v>
      </c>
      <c r="D7" s="54">
        <v>776</v>
      </c>
      <c r="E7" s="53" t="s">
        <v>114</v>
      </c>
      <c r="F7" s="55" t="s">
        <v>123</v>
      </c>
      <c r="G7" s="56">
        <v>10</v>
      </c>
    </row>
    <row r="8" spans="1:7" s="3" customFormat="1" ht="16.5" customHeight="1">
      <c r="A8" s="57">
        <v>2</v>
      </c>
      <c r="B8" s="53" t="s">
        <v>511</v>
      </c>
      <c r="C8" s="54">
        <v>1999</v>
      </c>
      <c r="D8" s="54">
        <v>159</v>
      </c>
      <c r="E8" s="53" t="s">
        <v>114</v>
      </c>
      <c r="F8" s="58" t="s">
        <v>440</v>
      </c>
      <c r="G8" s="56">
        <f>IF(A8&gt;0,41," ")</f>
        <v>41</v>
      </c>
    </row>
    <row r="9" spans="1:7" s="3" customFormat="1" ht="16.5" customHeight="1">
      <c r="A9" s="57">
        <v>16</v>
      </c>
      <c r="B9" s="53" t="s">
        <v>537</v>
      </c>
      <c r="C9" s="54">
        <v>1999</v>
      </c>
      <c r="D9" s="54">
        <v>160</v>
      </c>
      <c r="E9" s="53" t="s">
        <v>114</v>
      </c>
      <c r="F9" s="58" t="s">
        <v>538</v>
      </c>
      <c r="G9" s="56">
        <f>IF(A9&gt;0,27," ")</f>
        <v>27</v>
      </c>
    </row>
    <row r="10" spans="1:8" s="3" customFormat="1" ht="16.5" customHeight="1">
      <c r="A10" s="57">
        <v>1</v>
      </c>
      <c r="B10" s="53" t="s">
        <v>739</v>
      </c>
      <c r="C10" s="54">
        <v>1990</v>
      </c>
      <c r="D10" s="54">
        <v>462</v>
      </c>
      <c r="E10" s="53" t="s">
        <v>114</v>
      </c>
      <c r="F10" s="58" t="s">
        <v>740</v>
      </c>
      <c r="G10" s="56">
        <f>IF(A10&gt;0,17," ")</f>
        <v>17</v>
      </c>
      <c r="H10" s="3">
        <f>SUM(G6:G10)</f>
        <v>109</v>
      </c>
    </row>
    <row r="11" spans="1:7" s="3" customFormat="1" ht="16.5" customHeight="1">
      <c r="A11" s="59">
        <v>9</v>
      </c>
      <c r="B11" s="60" t="s">
        <v>287</v>
      </c>
      <c r="C11" s="61">
        <v>2001</v>
      </c>
      <c r="D11" s="61">
        <v>42</v>
      </c>
      <c r="E11" s="60" t="s">
        <v>288</v>
      </c>
      <c r="F11" s="62" t="s">
        <v>289</v>
      </c>
      <c r="G11" s="63">
        <f>IF(A11&gt;0,34," ")</f>
        <v>34</v>
      </c>
    </row>
    <row r="12" spans="1:7" s="3" customFormat="1" ht="16.5" customHeight="1">
      <c r="A12" s="59">
        <v>22</v>
      </c>
      <c r="B12" s="60" t="s">
        <v>314</v>
      </c>
      <c r="C12" s="61">
        <v>2001</v>
      </c>
      <c r="D12" s="61">
        <v>41</v>
      </c>
      <c r="E12" s="60" t="s">
        <v>288</v>
      </c>
      <c r="F12" s="62" t="s">
        <v>315</v>
      </c>
      <c r="G12" s="63">
        <f>IF(A12&gt;0,21," ")</f>
        <v>21</v>
      </c>
    </row>
    <row r="13" spans="1:7" s="3" customFormat="1" ht="16.5" customHeight="1">
      <c r="A13" s="59">
        <v>19</v>
      </c>
      <c r="B13" s="60" t="s">
        <v>379</v>
      </c>
      <c r="C13" s="61">
        <v>2001</v>
      </c>
      <c r="D13" s="61">
        <v>87</v>
      </c>
      <c r="E13" s="60" t="s">
        <v>288</v>
      </c>
      <c r="F13" s="62" t="s">
        <v>380</v>
      </c>
      <c r="G13" s="63">
        <f>IF(A13&gt;0,24," ")</f>
        <v>24</v>
      </c>
    </row>
    <row r="14" spans="1:7" s="3" customFormat="1" ht="16.5" customHeight="1">
      <c r="A14" s="59">
        <v>30</v>
      </c>
      <c r="B14" s="60" t="s">
        <v>401</v>
      </c>
      <c r="C14" s="61">
        <v>2002</v>
      </c>
      <c r="D14" s="61">
        <v>88</v>
      </c>
      <c r="E14" s="60" t="s">
        <v>288</v>
      </c>
      <c r="F14" s="62" t="s">
        <v>402</v>
      </c>
      <c r="G14" s="63">
        <f>IF(A14&gt;0,13," ")</f>
        <v>13</v>
      </c>
    </row>
    <row r="15" spans="1:7" s="3" customFormat="1" ht="16.5" customHeight="1">
      <c r="A15" s="59">
        <v>44</v>
      </c>
      <c r="B15" s="64" t="s">
        <v>505</v>
      </c>
      <c r="C15" s="65">
        <v>1999</v>
      </c>
      <c r="D15" s="65">
        <v>153</v>
      </c>
      <c r="E15" s="64" t="s">
        <v>288</v>
      </c>
      <c r="F15" s="62" t="s">
        <v>506</v>
      </c>
      <c r="G15" s="63">
        <f>IF(A15&gt;0,2," ")</f>
        <v>2</v>
      </c>
    </row>
    <row r="16" spans="1:7" s="3" customFormat="1" ht="16.5" customHeight="1">
      <c r="A16" s="59">
        <v>30</v>
      </c>
      <c r="B16" s="60" t="s">
        <v>564</v>
      </c>
      <c r="C16" s="61">
        <v>1999</v>
      </c>
      <c r="D16" s="66">
        <v>199</v>
      </c>
      <c r="E16" s="60" t="s">
        <v>288</v>
      </c>
      <c r="F16" s="62" t="s">
        <v>565</v>
      </c>
      <c r="G16" s="63">
        <f>IF(A16&gt;0,13," ")</f>
        <v>13</v>
      </c>
    </row>
    <row r="17" spans="1:8" s="3" customFormat="1" ht="16.5" customHeight="1">
      <c r="A17" s="59">
        <v>33</v>
      </c>
      <c r="B17" s="60" t="s">
        <v>336</v>
      </c>
      <c r="C17" s="61">
        <v>2001</v>
      </c>
      <c r="D17" s="61">
        <v>395</v>
      </c>
      <c r="E17" s="60" t="s">
        <v>288</v>
      </c>
      <c r="F17" s="62" t="s">
        <v>337</v>
      </c>
      <c r="G17" s="63">
        <f>IF(A17&gt;0,10," ")</f>
        <v>10</v>
      </c>
      <c r="H17" s="3">
        <f>SUM(G11:G17)</f>
        <v>117</v>
      </c>
    </row>
    <row r="18" spans="1:7" s="3" customFormat="1" ht="16.5" customHeight="1">
      <c r="A18" s="57">
        <v>1</v>
      </c>
      <c r="B18" s="53" t="s">
        <v>61</v>
      </c>
      <c r="C18" s="54">
        <v>1962</v>
      </c>
      <c r="D18" s="54">
        <v>740</v>
      </c>
      <c r="E18" s="53" t="s">
        <v>62</v>
      </c>
      <c r="F18" s="55" t="s">
        <v>63</v>
      </c>
      <c r="G18" s="56">
        <f>IF(A18&gt;0,17," ")</f>
        <v>17</v>
      </c>
    </row>
    <row r="19" spans="1:8" s="3" customFormat="1" ht="16.5" customHeight="1">
      <c r="A19" s="57">
        <v>7</v>
      </c>
      <c r="B19" s="53" t="s">
        <v>76</v>
      </c>
      <c r="C19" s="54">
        <v>1959</v>
      </c>
      <c r="D19" s="54">
        <v>731</v>
      </c>
      <c r="E19" s="53" t="s">
        <v>62</v>
      </c>
      <c r="F19" s="55" t="s">
        <v>77</v>
      </c>
      <c r="G19" s="56">
        <f>IF(A19&gt;0,11," ")</f>
        <v>11</v>
      </c>
      <c r="H19" s="3">
        <f>SUM(G18:G19)</f>
        <v>28</v>
      </c>
    </row>
    <row r="20" spans="1:7" s="3" customFormat="1" ht="16.5" customHeight="1" thickBot="1">
      <c r="A20" s="59">
        <v>1</v>
      </c>
      <c r="B20" s="60" t="s">
        <v>270</v>
      </c>
      <c r="C20" s="61">
        <v>2001</v>
      </c>
      <c r="D20" s="61">
        <v>11</v>
      </c>
      <c r="E20" s="60" t="s">
        <v>271</v>
      </c>
      <c r="F20" s="62" t="s">
        <v>272</v>
      </c>
      <c r="G20" s="63">
        <f>IF(A20&gt;0,42," ")</f>
        <v>42</v>
      </c>
    </row>
    <row r="21" spans="1:7" s="3" customFormat="1" ht="16.5" customHeight="1">
      <c r="A21" s="67">
        <v>4</v>
      </c>
      <c r="B21" s="68" t="s">
        <v>68</v>
      </c>
      <c r="C21" s="69">
        <v>1959</v>
      </c>
      <c r="D21" s="69">
        <v>735</v>
      </c>
      <c r="E21" s="68" t="s">
        <v>69</v>
      </c>
      <c r="F21" s="75" t="s">
        <v>70</v>
      </c>
      <c r="G21" s="56">
        <f>IF(A21&gt;0,14," ")</f>
        <v>14</v>
      </c>
    </row>
    <row r="22" spans="1:7" s="3" customFormat="1" ht="16.5" customHeight="1">
      <c r="A22" s="57">
        <v>2</v>
      </c>
      <c r="B22" s="70" t="s">
        <v>741</v>
      </c>
      <c r="C22" s="71">
        <v>1984</v>
      </c>
      <c r="D22" s="71">
        <v>473</v>
      </c>
      <c r="E22" s="70" t="s">
        <v>69</v>
      </c>
      <c r="F22" s="58" t="s">
        <v>742</v>
      </c>
      <c r="G22" s="56">
        <f>IF(A22&gt;0,16," ")</f>
        <v>16</v>
      </c>
    </row>
    <row r="23" spans="1:8" s="3" customFormat="1" ht="16.5" customHeight="1">
      <c r="A23" s="57">
        <v>2</v>
      </c>
      <c r="B23" s="70" t="s">
        <v>790</v>
      </c>
      <c r="C23" s="71">
        <v>1978</v>
      </c>
      <c r="D23" s="71">
        <v>706</v>
      </c>
      <c r="E23" s="70" t="s">
        <v>69</v>
      </c>
      <c r="F23" s="58" t="s">
        <v>791</v>
      </c>
      <c r="G23" s="56">
        <f>IF(A23&gt;0,16," ")</f>
        <v>16</v>
      </c>
      <c r="H23" s="3">
        <f>SUM(G21:G23)</f>
        <v>46</v>
      </c>
    </row>
    <row r="24" spans="1:7" s="3" customFormat="1" ht="16.5" customHeight="1">
      <c r="A24" s="72">
        <v>12</v>
      </c>
      <c r="B24" s="64" t="s">
        <v>128</v>
      </c>
      <c r="C24" s="65">
        <v>1952</v>
      </c>
      <c r="D24" s="65">
        <v>791</v>
      </c>
      <c r="E24" s="64" t="s">
        <v>54</v>
      </c>
      <c r="F24" s="73" t="s">
        <v>129</v>
      </c>
      <c r="G24" s="63">
        <v>6</v>
      </c>
    </row>
    <row r="25" spans="1:7" s="3" customFormat="1" ht="16.5" customHeight="1">
      <c r="A25" s="59">
        <v>19</v>
      </c>
      <c r="B25" s="64" t="s">
        <v>103</v>
      </c>
      <c r="C25" s="65">
        <v>1964</v>
      </c>
      <c r="D25" s="65">
        <v>757</v>
      </c>
      <c r="E25" s="64" t="s">
        <v>54</v>
      </c>
      <c r="F25" s="73" t="s">
        <v>104</v>
      </c>
      <c r="G25" s="63">
        <f>IF(A25&gt;0,2," ")</f>
        <v>2</v>
      </c>
    </row>
    <row r="26" spans="1:7" s="3" customFormat="1" ht="16.5" customHeight="1">
      <c r="A26" s="59">
        <v>26</v>
      </c>
      <c r="B26" s="64" t="s">
        <v>322</v>
      </c>
      <c r="C26" s="65">
        <v>2002</v>
      </c>
      <c r="D26" s="65">
        <v>249</v>
      </c>
      <c r="E26" s="64" t="s">
        <v>54</v>
      </c>
      <c r="F26" s="62" t="s">
        <v>323</v>
      </c>
      <c r="G26" s="63">
        <f>IF(A26&gt;0,17," ")</f>
        <v>17</v>
      </c>
    </row>
    <row r="27" spans="1:7" s="3" customFormat="1" ht="16.5" customHeight="1">
      <c r="A27" s="59">
        <v>28</v>
      </c>
      <c r="B27" s="64" t="s">
        <v>326</v>
      </c>
      <c r="C27" s="65">
        <v>2002</v>
      </c>
      <c r="D27" s="65">
        <v>248</v>
      </c>
      <c r="E27" s="64" t="s">
        <v>54</v>
      </c>
      <c r="F27" s="62" t="s">
        <v>327</v>
      </c>
      <c r="G27" s="63">
        <f>IF(A27&gt;0,15," ")</f>
        <v>15</v>
      </c>
    </row>
    <row r="28" spans="1:7" s="3" customFormat="1" ht="16.5" customHeight="1">
      <c r="A28" s="59">
        <v>31</v>
      </c>
      <c r="B28" s="64" t="s">
        <v>332</v>
      </c>
      <c r="C28" s="65">
        <v>2001</v>
      </c>
      <c r="D28" s="65">
        <v>247</v>
      </c>
      <c r="E28" s="64" t="s">
        <v>54</v>
      </c>
      <c r="F28" s="62" t="s">
        <v>333</v>
      </c>
      <c r="G28" s="63">
        <f>IF(A28&gt;0,12," ")</f>
        <v>12</v>
      </c>
    </row>
    <row r="29" spans="1:7" s="3" customFormat="1" ht="16.5" customHeight="1">
      <c r="A29" s="59">
        <v>26</v>
      </c>
      <c r="B29" s="64" t="s">
        <v>393</v>
      </c>
      <c r="C29" s="65">
        <v>2002</v>
      </c>
      <c r="D29" s="65">
        <v>89</v>
      </c>
      <c r="E29" s="64" t="s">
        <v>54</v>
      </c>
      <c r="F29" s="62" t="s">
        <v>394</v>
      </c>
      <c r="G29" s="74">
        <f>IF(A29&gt;0,17," ")</f>
        <v>17</v>
      </c>
    </row>
    <row r="30" spans="1:7" s="3" customFormat="1" ht="16.5" customHeight="1">
      <c r="A30" s="59">
        <v>26</v>
      </c>
      <c r="B30" s="64" t="s">
        <v>703</v>
      </c>
      <c r="C30" s="65">
        <v>1998</v>
      </c>
      <c r="D30" s="65">
        <v>344</v>
      </c>
      <c r="E30" s="64" t="s">
        <v>54</v>
      </c>
      <c r="F30" s="62" t="s">
        <v>704</v>
      </c>
      <c r="G30" s="63">
        <f>IF(A30&gt;0,17," ")</f>
        <v>17</v>
      </c>
    </row>
    <row r="31" spans="1:7" s="3" customFormat="1" ht="16.5" customHeight="1">
      <c r="A31" s="59">
        <v>9</v>
      </c>
      <c r="B31" s="64" t="s">
        <v>731</v>
      </c>
      <c r="C31" s="65">
        <v>1970</v>
      </c>
      <c r="D31" s="65">
        <v>297</v>
      </c>
      <c r="E31" s="64" t="s">
        <v>54</v>
      </c>
      <c r="F31" s="62" t="s">
        <v>732</v>
      </c>
      <c r="G31" s="63">
        <f>IF(A31&gt;0,9," ")</f>
        <v>9</v>
      </c>
    </row>
    <row r="32" spans="1:7" s="3" customFormat="1" ht="16.5" customHeight="1">
      <c r="A32" s="59">
        <v>11</v>
      </c>
      <c r="B32" s="64" t="s">
        <v>779</v>
      </c>
      <c r="C32" s="65">
        <v>1956</v>
      </c>
      <c r="D32" s="65">
        <v>773</v>
      </c>
      <c r="E32" s="64" t="s">
        <v>54</v>
      </c>
      <c r="F32" s="62" t="s">
        <v>780</v>
      </c>
      <c r="G32" s="63">
        <f>IF(A32&gt;0,7," ")</f>
        <v>7</v>
      </c>
    </row>
    <row r="33" spans="1:8" s="3" customFormat="1" ht="16.5" customHeight="1">
      <c r="A33" s="59">
        <v>23</v>
      </c>
      <c r="B33" s="64" t="s">
        <v>832</v>
      </c>
      <c r="C33" s="65">
        <v>1965</v>
      </c>
      <c r="D33" s="65">
        <v>792</v>
      </c>
      <c r="E33" s="64" t="s">
        <v>54</v>
      </c>
      <c r="F33" s="62" t="s">
        <v>833</v>
      </c>
      <c r="G33" s="63">
        <f>IF(A33&gt;0,2," ")</f>
        <v>2</v>
      </c>
      <c r="H33" s="3">
        <f>SUM(G24:G33)</f>
        <v>104</v>
      </c>
    </row>
    <row r="34" spans="1:7" s="3" customFormat="1" ht="16.5" customHeight="1">
      <c r="A34" s="57">
        <v>10</v>
      </c>
      <c r="B34" s="70" t="s">
        <v>155</v>
      </c>
      <c r="C34" s="71">
        <v>1993</v>
      </c>
      <c r="D34" s="71">
        <v>420</v>
      </c>
      <c r="E34" s="70" t="s">
        <v>43</v>
      </c>
      <c r="F34" s="58" t="s">
        <v>156</v>
      </c>
      <c r="G34" s="56">
        <f>IF(A34&gt;0,23," ")</f>
        <v>23</v>
      </c>
    </row>
    <row r="35" spans="1:7" s="3" customFormat="1" ht="16.5" customHeight="1">
      <c r="A35" s="57">
        <v>4</v>
      </c>
      <c r="B35" s="70" t="s">
        <v>198</v>
      </c>
      <c r="C35" s="71">
        <v>1996</v>
      </c>
      <c r="D35" s="71">
        <v>366</v>
      </c>
      <c r="E35" s="70" t="s">
        <v>43</v>
      </c>
      <c r="F35" s="58" t="s">
        <v>199</v>
      </c>
      <c r="G35" s="56">
        <f>IF(A35&gt;0,39," ")</f>
        <v>39</v>
      </c>
    </row>
    <row r="36" spans="1:7" s="3" customFormat="1" ht="16.5" customHeight="1">
      <c r="A36" s="57">
        <v>20</v>
      </c>
      <c r="B36" s="70" t="s">
        <v>230</v>
      </c>
      <c r="C36" s="71">
        <v>1996</v>
      </c>
      <c r="D36" s="71">
        <v>363</v>
      </c>
      <c r="E36" s="70" t="s">
        <v>43</v>
      </c>
      <c r="F36" s="58" t="s">
        <v>231</v>
      </c>
      <c r="G36" s="56">
        <f>IF(A36&gt;0,23," ")</f>
        <v>23</v>
      </c>
    </row>
    <row r="37" spans="1:7" s="3" customFormat="1" ht="16.5" customHeight="1">
      <c r="A37" s="57">
        <v>21</v>
      </c>
      <c r="B37" s="70" t="s">
        <v>232</v>
      </c>
      <c r="C37" s="71">
        <v>1996</v>
      </c>
      <c r="D37" s="71">
        <v>367</v>
      </c>
      <c r="E37" s="70" t="s">
        <v>43</v>
      </c>
      <c r="F37" s="58" t="s">
        <v>233</v>
      </c>
      <c r="G37" s="56">
        <f>IF(A37&gt;0,22," ")</f>
        <v>22</v>
      </c>
    </row>
    <row r="38" spans="1:7" s="3" customFormat="1" ht="16.5" customHeight="1">
      <c r="A38" s="57">
        <v>5</v>
      </c>
      <c r="B38" s="70" t="s">
        <v>248</v>
      </c>
      <c r="C38" s="71">
        <v>1996</v>
      </c>
      <c r="D38" s="71">
        <v>276</v>
      </c>
      <c r="E38" s="70" t="s">
        <v>43</v>
      </c>
      <c r="F38" s="58" t="s">
        <v>249</v>
      </c>
      <c r="G38" s="56">
        <f>IF(A38&gt;0,38," ")</f>
        <v>38</v>
      </c>
    </row>
    <row r="39" spans="1:7" s="3" customFormat="1" ht="16.5" customHeight="1">
      <c r="A39" s="57">
        <v>15</v>
      </c>
      <c r="B39" s="70" t="s">
        <v>451</v>
      </c>
      <c r="C39" s="71">
        <v>1999</v>
      </c>
      <c r="D39" s="71">
        <v>113</v>
      </c>
      <c r="E39" s="70" t="s">
        <v>43</v>
      </c>
      <c r="F39" s="58" t="s">
        <v>299</v>
      </c>
      <c r="G39" s="56">
        <f>IF(A39&gt;0,28," ")</f>
        <v>28</v>
      </c>
    </row>
    <row r="40" spans="1:7" s="3" customFormat="1" ht="16.5" customHeight="1" thickBot="1">
      <c r="A40" s="57">
        <v>20</v>
      </c>
      <c r="B40" s="70" t="s">
        <v>619</v>
      </c>
      <c r="C40" s="71">
        <v>1997</v>
      </c>
      <c r="D40" s="71">
        <v>214</v>
      </c>
      <c r="E40" s="70" t="s">
        <v>43</v>
      </c>
      <c r="F40" s="58" t="s">
        <v>620</v>
      </c>
      <c r="G40" s="56">
        <f>IF(A40&gt;0,23," ")</f>
        <v>23</v>
      </c>
    </row>
    <row r="41" spans="1:7" s="3" customFormat="1" ht="16.5" customHeight="1">
      <c r="A41" s="76">
        <v>26</v>
      </c>
      <c r="B41" s="48" t="s">
        <v>631</v>
      </c>
      <c r="C41" s="77">
        <v>1997</v>
      </c>
      <c r="D41" s="49">
        <v>213</v>
      </c>
      <c r="E41" s="48" t="s">
        <v>43</v>
      </c>
      <c r="F41" s="78" t="s">
        <v>632</v>
      </c>
      <c r="G41" s="79">
        <f>IF(A41&gt;0,17," ")</f>
        <v>17</v>
      </c>
    </row>
    <row r="42" spans="1:7" s="3" customFormat="1" ht="16.5" customHeight="1">
      <c r="A42" s="80">
        <v>3</v>
      </c>
      <c r="B42" s="53" t="s">
        <v>743</v>
      </c>
      <c r="C42" s="54">
        <v>1990</v>
      </c>
      <c r="D42" s="54">
        <v>465</v>
      </c>
      <c r="E42" s="81" t="s">
        <v>43</v>
      </c>
      <c r="F42" s="82" t="s">
        <v>744</v>
      </c>
      <c r="G42" s="79">
        <f>IF(A42&gt;0,15," ")</f>
        <v>15</v>
      </c>
    </row>
    <row r="43" spans="1:7" s="3" customFormat="1" ht="16.5" customHeight="1">
      <c r="A43" s="80">
        <v>7</v>
      </c>
      <c r="B43" s="53" t="s">
        <v>771</v>
      </c>
      <c r="C43" s="83">
        <v>1957</v>
      </c>
      <c r="D43" s="54">
        <v>393</v>
      </c>
      <c r="E43" s="81" t="s">
        <v>43</v>
      </c>
      <c r="F43" s="82" t="s">
        <v>772</v>
      </c>
      <c r="G43" s="79">
        <f>IF(A43&gt;0,11," ")</f>
        <v>11</v>
      </c>
    </row>
    <row r="44" spans="1:7" s="3" customFormat="1" ht="16.5" customHeight="1">
      <c r="A44" s="80">
        <v>5</v>
      </c>
      <c r="B44" s="53" t="s">
        <v>796</v>
      </c>
      <c r="C44" s="54">
        <v>1973</v>
      </c>
      <c r="D44" s="54">
        <v>711</v>
      </c>
      <c r="E44" s="81" t="s">
        <v>43</v>
      </c>
      <c r="F44" s="82" t="s">
        <v>797</v>
      </c>
      <c r="G44" s="79">
        <f>IF(A44&gt;0,13," ")</f>
        <v>13</v>
      </c>
    </row>
    <row r="45" spans="1:7" s="3" customFormat="1" ht="16.5" customHeight="1">
      <c r="A45" s="80">
        <v>11</v>
      </c>
      <c r="B45" s="53" t="s">
        <v>808</v>
      </c>
      <c r="C45" s="54">
        <v>1973</v>
      </c>
      <c r="D45" s="54">
        <v>718</v>
      </c>
      <c r="E45" s="53" t="s">
        <v>43</v>
      </c>
      <c r="F45" s="82" t="s">
        <v>809</v>
      </c>
      <c r="G45" s="79">
        <f>IF(A45&gt;0,7," ")</f>
        <v>7</v>
      </c>
    </row>
    <row r="46" spans="1:7" s="3" customFormat="1" ht="16.5" customHeight="1">
      <c r="A46" s="80">
        <v>17</v>
      </c>
      <c r="B46" s="53" t="s">
        <v>820</v>
      </c>
      <c r="C46" s="54">
        <v>1971</v>
      </c>
      <c r="D46" s="54">
        <v>712</v>
      </c>
      <c r="E46" s="53" t="s">
        <v>43</v>
      </c>
      <c r="F46" s="82" t="s">
        <v>821</v>
      </c>
      <c r="G46" s="79">
        <f>IF(A46&gt;0,2," ")</f>
        <v>2</v>
      </c>
    </row>
    <row r="47" spans="1:8" s="3" customFormat="1" ht="16.5" customHeight="1">
      <c r="A47" s="80">
        <v>13</v>
      </c>
      <c r="B47" s="53" t="s">
        <v>860</v>
      </c>
      <c r="C47" s="54">
        <v>1987</v>
      </c>
      <c r="D47" s="54">
        <v>446</v>
      </c>
      <c r="E47" s="53" t="s">
        <v>43</v>
      </c>
      <c r="F47" s="82" t="s">
        <v>861</v>
      </c>
      <c r="G47" s="79">
        <f>IF(A47&gt;0,5," ")</f>
        <v>5</v>
      </c>
      <c r="H47" s="3">
        <f>SUM(G34:G47)</f>
        <v>266</v>
      </c>
    </row>
    <row r="48" spans="1:7" s="3" customFormat="1" ht="16.5" customHeight="1">
      <c r="A48" s="84">
        <v>7</v>
      </c>
      <c r="B48" s="60" t="s">
        <v>120</v>
      </c>
      <c r="C48" s="61">
        <v>1952</v>
      </c>
      <c r="D48" s="61">
        <v>800</v>
      </c>
      <c r="E48" s="60" t="s">
        <v>56</v>
      </c>
      <c r="F48" s="85" t="s">
        <v>121</v>
      </c>
      <c r="G48" s="86">
        <v>11</v>
      </c>
    </row>
    <row r="49" spans="1:7" s="3" customFormat="1" ht="16.5" customHeight="1">
      <c r="A49" s="80">
        <v>5</v>
      </c>
      <c r="B49" s="53" t="s">
        <v>71</v>
      </c>
      <c r="C49" s="54">
        <v>1961</v>
      </c>
      <c r="D49" s="54">
        <v>748</v>
      </c>
      <c r="E49" s="53" t="s">
        <v>72</v>
      </c>
      <c r="F49" s="87" t="s">
        <v>73</v>
      </c>
      <c r="G49" s="79">
        <f>IF(A49&gt;0,13," ")</f>
        <v>13</v>
      </c>
    </row>
    <row r="50" spans="1:7" s="3" customFormat="1" ht="16.5" customHeight="1">
      <c r="A50" s="80">
        <v>11</v>
      </c>
      <c r="B50" s="53" t="s">
        <v>85</v>
      </c>
      <c r="C50" s="54">
        <v>1962</v>
      </c>
      <c r="D50" s="54">
        <v>747</v>
      </c>
      <c r="E50" s="53" t="s">
        <v>72</v>
      </c>
      <c r="F50" s="87" t="s">
        <v>86</v>
      </c>
      <c r="G50" s="79">
        <f>IF(A50&gt;0,7," ")</f>
        <v>7</v>
      </c>
    </row>
    <row r="51" spans="1:7" s="3" customFormat="1" ht="16.5" customHeight="1">
      <c r="A51" s="80">
        <v>6</v>
      </c>
      <c r="B51" s="53" t="s">
        <v>147</v>
      </c>
      <c r="C51" s="54">
        <v>1994</v>
      </c>
      <c r="D51" s="54">
        <v>425</v>
      </c>
      <c r="E51" s="53" t="s">
        <v>72</v>
      </c>
      <c r="F51" s="82" t="s">
        <v>148</v>
      </c>
      <c r="G51" s="79">
        <f>IF(A51&gt;0,27," ")</f>
        <v>27</v>
      </c>
    </row>
    <row r="52" spans="1:7" s="3" customFormat="1" ht="16.5" customHeight="1">
      <c r="A52" s="80">
        <v>6</v>
      </c>
      <c r="B52" s="53" t="s">
        <v>173</v>
      </c>
      <c r="C52" s="54">
        <v>1992</v>
      </c>
      <c r="D52" s="54">
        <v>435</v>
      </c>
      <c r="E52" s="53" t="s">
        <v>72</v>
      </c>
      <c r="F52" s="87" t="s">
        <v>174</v>
      </c>
      <c r="G52" s="79">
        <f>IF(A52&gt;0,27," ")</f>
        <v>27</v>
      </c>
    </row>
    <row r="53" spans="1:7" s="3" customFormat="1" ht="16.5" customHeight="1" thickBot="1">
      <c r="A53" s="80">
        <v>12</v>
      </c>
      <c r="B53" s="53" t="s">
        <v>294</v>
      </c>
      <c r="C53" s="54">
        <v>2001</v>
      </c>
      <c r="D53" s="54">
        <v>10</v>
      </c>
      <c r="E53" s="53" t="s">
        <v>72</v>
      </c>
      <c r="F53" s="82" t="s">
        <v>295</v>
      </c>
      <c r="G53" s="79">
        <f>IF(A53&gt;0,31," ")</f>
        <v>31</v>
      </c>
    </row>
    <row r="54" spans="1:7" s="3" customFormat="1" ht="16.5" customHeight="1">
      <c r="A54" s="67">
        <v>35</v>
      </c>
      <c r="B54" s="68" t="s">
        <v>340</v>
      </c>
      <c r="C54" s="69">
        <v>2002</v>
      </c>
      <c r="D54" s="69">
        <v>19</v>
      </c>
      <c r="E54" s="68" t="s">
        <v>72</v>
      </c>
      <c r="F54" s="50" t="s">
        <v>341</v>
      </c>
      <c r="G54" s="56">
        <f>IF(A54&gt;0,8," ")</f>
        <v>8</v>
      </c>
    </row>
    <row r="55" spans="1:7" s="3" customFormat="1" ht="16.5" customHeight="1">
      <c r="A55" s="57">
        <v>7</v>
      </c>
      <c r="B55" s="70" t="s">
        <v>355</v>
      </c>
      <c r="C55" s="71">
        <v>2002</v>
      </c>
      <c r="D55" s="71">
        <v>69</v>
      </c>
      <c r="E55" s="70" t="s">
        <v>72</v>
      </c>
      <c r="F55" s="58" t="s">
        <v>356</v>
      </c>
      <c r="G55" s="56">
        <f>IF(A55&gt;0,36," ")</f>
        <v>36</v>
      </c>
    </row>
    <row r="56" spans="1:7" s="3" customFormat="1" ht="16.5" customHeight="1">
      <c r="A56" s="57">
        <v>35</v>
      </c>
      <c r="B56" s="70" t="s">
        <v>574</v>
      </c>
      <c r="C56" s="71">
        <v>2000</v>
      </c>
      <c r="D56" s="71">
        <v>183</v>
      </c>
      <c r="E56" s="70" t="s">
        <v>72</v>
      </c>
      <c r="F56" s="58" t="s">
        <v>575</v>
      </c>
      <c r="G56" s="56">
        <f>IF(A56&gt;0,8," ")</f>
        <v>8</v>
      </c>
    </row>
    <row r="57" spans="1:7" s="3" customFormat="1" ht="16.5" customHeight="1">
      <c r="A57" s="57">
        <v>15</v>
      </c>
      <c r="B57" s="70" t="s">
        <v>609</v>
      </c>
      <c r="C57" s="71">
        <v>1998</v>
      </c>
      <c r="D57" s="71">
        <v>228</v>
      </c>
      <c r="E57" s="70" t="s">
        <v>72</v>
      </c>
      <c r="F57" s="58" t="s">
        <v>610</v>
      </c>
      <c r="G57" s="56">
        <f>IF(A57&gt;0,28," ")</f>
        <v>28</v>
      </c>
    </row>
    <row r="58" spans="1:7" s="3" customFormat="1" ht="16.5" customHeight="1">
      <c r="A58" s="57">
        <v>24</v>
      </c>
      <c r="B58" s="70" t="s">
        <v>699</v>
      </c>
      <c r="C58" s="71">
        <v>1997</v>
      </c>
      <c r="D58" s="71">
        <v>332</v>
      </c>
      <c r="E58" s="70" t="s">
        <v>72</v>
      </c>
      <c r="F58" s="58" t="s">
        <v>700</v>
      </c>
      <c r="G58" s="56">
        <f>IF(A58&gt;0,19," ")</f>
        <v>19</v>
      </c>
    </row>
    <row r="59" spans="1:8" s="3" customFormat="1" ht="16.5" customHeight="1" thickBot="1">
      <c r="A59" s="57">
        <v>3</v>
      </c>
      <c r="B59" s="70" t="s">
        <v>792</v>
      </c>
      <c r="C59" s="71">
        <v>1974</v>
      </c>
      <c r="D59" s="71">
        <v>717</v>
      </c>
      <c r="E59" s="70" t="s">
        <v>72</v>
      </c>
      <c r="F59" s="58" t="s">
        <v>793</v>
      </c>
      <c r="G59" s="56">
        <f>IF(A59&gt;0,15," ")</f>
        <v>15</v>
      </c>
      <c r="H59" s="3">
        <f>SUM(G49:G59)</f>
        <v>219</v>
      </c>
    </row>
    <row r="60" spans="1:7" s="3" customFormat="1" ht="16.5" customHeight="1">
      <c r="A60" s="88">
        <v>9</v>
      </c>
      <c r="B60" s="64" t="s">
        <v>81</v>
      </c>
      <c r="C60" s="65">
        <v>1958</v>
      </c>
      <c r="D60" s="65">
        <v>728</v>
      </c>
      <c r="E60" s="64" t="s">
        <v>38</v>
      </c>
      <c r="F60" s="89" t="s">
        <v>82</v>
      </c>
      <c r="G60" s="63">
        <f>IF(A60&gt;0,9," ")</f>
        <v>9</v>
      </c>
    </row>
    <row r="61" spans="1:7" s="3" customFormat="1" ht="16.5" customHeight="1">
      <c r="A61" s="59">
        <v>13</v>
      </c>
      <c r="B61" s="64" t="s">
        <v>89</v>
      </c>
      <c r="C61" s="65">
        <v>1959</v>
      </c>
      <c r="D61" s="65">
        <v>729</v>
      </c>
      <c r="E61" s="64" t="s">
        <v>38</v>
      </c>
      <c r="F61" s="73" t="s">
        <v>90</v>
      </c>
      <c r="G61" s="63">
        <f>IF(A61&gt;0,5," ")</f>
        <v>5</v>
      </c>
    </row>
    <row r="62" spans="1:7" s="3" customFormat="1" ht="16.5" customHeight="1" thickBot="1">
      <c r="A62" s="59">
        <v>5</v>
      </c>
      <c r="B62" s="64" t="s">
        <v>171</v>
      </c>
      <c r="C62" s="65">
        <v>1991</v>
      </c>
      <c r="D62" s="65">
        <v>430</v>
      </c>
      <c r="E62" s="64" t="s">
        <v>38</v>
      </c>
      <c r="F62" s="73" t="s">
        <v>172</v>
      </c>
      <c r="G62" s="63">
        <f>IF(A62&gt;0,28," ")</f>
        <v>28</v>
      </c>
    </row>
    <row r="63" spans="1:7" s="3" customFormat="1" ht="16.5" customHeight="1">
      <c r="A63" s="88">
        <v>1</v>
      </c>
      <c r="B63" s="90" t="s">
        <v>175</v>
      </c>
      <c r="C63" s="91">
        <v>1992</v>
      </c>
      <c r="D63" s="91">
        <v>97</v>
      </c>
      <c r="E63" s="90" t="s">
        <v>38</v>
      </c>
      <c r="F63" s="89" t="s">
        <v>176</v>
      </c>
      <c r="G63" s="63">
        <f>IF(A63&gt;0,32," ")</f>
        <v>32</v>
      </c>
    </row>
    <row r="64" spans="1:7" s="3" customFormat="1" ht="16.5" customHeight="1">
      <c r="A64" s="59">
        <v>2</v>
      </c>
      <c r="B64" s="64" t="s">
        <v>177</v>
      </c>
      <c r="C64" s="65">
        <v>1992</v>
      </c>
      <c r="D64" s="65">
        <v>98</v>
      </c>
      <c r="E64" s="64" t="s">
        <v>38</v>
      </c>
      <c r="F64" s="73" t="s">
        <v>178</v>
      </c>
      <c r="G64" s="63">
        <f>IF(A64&gt;0,31," ")</f>
        <v>31</v>
      </c>
    </row>
    <row r="65" spans="1:7" s="3" customFormat="1" ht="16.5" customHeight="1">
      <c r="A65" s="59">
        <v>8</v>
      </c>
      <c r="B65" s="64" t="s">
        <v>206</v>
      </c>
      <c r="C65" s="65">
        <v>1995</v>
      </c>
      <c r="D65" s="65">
        <v>345</v>
      </c>
      <c r="E65" s="64" t="s">
        <v>38</v>
      </c>
      <c r="F65" s="62" t="s">
        <v>207</v>
      </c>
      <c r="G65" s="63">
        <f>IF(A65&gt;0,35," ")</f>
        <v>35</v>
      </c>
    </row>
    <row r="66" spans="1:7" s="3" customFormat="1" ht="16.5" customHeight="1">
      <c r="A66" s="59">
        <v>11</v>
      </c>
      <c r="B66" s="64" t="s">
        <v>212</v>
      </c>
      <c r="C66" s="65">
        <v>1996</v>
      </c>
      <c r="D66" s="65">
        <v>347</v>
      </c>
      <c r="E66" s="64" t="s">
        <v>38</v>
      </c>
      <c r="F66" s="62" t="s">
        <v>213</v>
      </c>
      <c r="G66" s="63">
        <f>IF(A66&gt;0,32," ")</f>
        <v>32</v>
      </c>
    </row>
    <row r="67" spans="1:7" s="3" customFormat="1" ht="16.5" customHeight="1" thickBot="1">
      <c r="A67" s="59">
        <v>13</v>
      </c>
      <c r="B67" s="64" t="s">
        <v>216</v>
      </c>
      <c r="C67" s="65">
        <v>1996</v>
      </c>
      <c r="D67" s="65">
        <v>349</v>
      </c>
      <c r="E67" s="64" t="s">
        <v>38</v>
      </c>
      <c r="F67" s="62" t="s">
        <v>217</v>
      </c>
      <c r="G67" s="63">
        <f>IF(A67&gt;0,30," ")</f>
        <v>30</v>
      </c>
    </row>
    <row r="68" spans="1:7" s="3" customFormat="1" ht="16.5" customHeight="1">
      <c r="A68" s="88">
        <v>22</v>
      </c>
      <c r="B68" s="90" t="s">
        <v>234</v>
      </c>
      <c r="C68" s="91">
        <v>1996</v>
      </c>
      <c r="D68" s="91">
        <v>348</v>
      </c>
      <c r="E68" s="90" t="s">
        <v>38</v>
      </c>
      <c r="F68" s="92" t="s">
        <v>235</v>
      </c>
      <c r="G68" s="63">
        <f>IF(A68&gt;0,21," ")</f>
        <v>21</v>
      </c>
    </row>
    <row r="69" spans="1:7" s="3" customFormat="1" ht="16.5" customHeight="1">
      <c r="A69" s="59">
        <v>13</v>
      </c>
      <c r="B69" s="64" t="s">
        <v>264</v>
      </c>
      <c r="C69" s="65">
        <v>1996</v>
      </c>
      <c r="D69" s="65">
        <v>269</v>
      </c>
      <c r="E69" s="64" t="s">
        <v>38</v>
      </c>
      <c r="F69" s="62" t="s">
        <v>265</v>
      </c>
      <c r="G69" s="63">
        <f>IF(A69&gt;0,30," ")</f>
        <v>30</v>
      </c>
    </row>
    <row r="70" spans="1:7" s="3" customFormat="1" ht="16.5" customHeight="1">
      <c r="A70" s="59">
        <v>14</v>
      </c>
      <c r="B70" s="64" t="s">
        <v>298</v>
      </c>
      <c r="C70" s="65">
        <v>2001</v>
      </c>
      <c r="D70" s="65">
        <v>2</v>
      </c>
      <c r="E70" s="64" t="s">
        <v>38</v>
      </c>
      <c r="F70" s="62" t="s">
        <v>299</v>
      </c>
      <c r="G70" s="63">
        <f>IF(A70&gt;0,29," ")</f>
        <v>29</v>
      </c>
    </row>
    <row r="71" spans="1:7" s="3" customFormat="1" ht="16.5" customHeight="1">
      <c r="A71" s="59">
        <v>16</v>
      </c>
      <c r="B71" s="64" t="s">
        <v>302</v>
      </c>
      <c r="C71" s="65">
        <v>2001</v>
      </c>
      <c r="D71" s="65">
        <v>1</v>
      </c>
      <c r="E71" s="64" t="s">
        <v>38</v>
      </c>
      <c r="F71" s="62" t="s">
        <v>303</v>
      </c>
      <c r="G71" s="63">
        <f>IF(A71&gt;0,27," ")</f>
        <v>27</v>
      </c>
    </row>
    <row r="72" spans="1:7" s="3" customFormat="1" ht="16.5" customHeight="1">
      <c r="A72" s="59">
        <v>20</v>
      </c>
      <c r="B72" s="64" t="s">
        <v>310</v>
      </c>
      <c r="C72" s="65">
        <v>2001</v>
      </c>
      <c r="D72" s="65">
        <v>3</v>
      </c>
      <c r="E72" s="64" t="s">
        <v>38</v>
      </c>
      <c r="F72" s="62" t="s">
        <v>311</v>
      </c>
      <c r="G72" s="63">
        <f>IF(A72&gt;0,23," ")</f>
        <v>23</v>
      </c>
    </row>
    <row r="73" spans="1:7" s="3" customFormat="1" ht="16.5" customHeight="1">
      <c r="A73" s="59">
        <v>24</v>
      </c>
      <c r="B73" s="64" t="s">
        <v>318</v>
      </c>
      <c r="C73" s="65">
        <v>2001</v>
      </c>
      <c r="D73" s="65">
        <v>44</v>
      </c>
      <c r="E73" s="64" t="s">
        <v>38</v>
      </c>
      <c r="F73" s="62" t="s">
        <v>319</v>
      </c>
      <c r="G73" s="63">
        <f>IF(A73&gt;0,19," ")</f>
        <v>19</v>
      </c>
    </row>
    <row r="74" spans="1:7" s="3" customFormat="1" ht="16.5" customHeight="1">
      <c r="A74" s="59">
        <v>4</v>
      </c>
      <c r="B74" s="64" t="s">
        <v>350</v>
      </c>
      <c r="C74" s="65">
        <v>2002</v>
      </c>
      <c r="D74" s="65">
        <v>45</v>
      </c>
      <c r="E74" s="64" t="s">
        <v>38</v>
      </c>
      <c r="F74" s="62" t="s">
        <v>351</v>
      </c>
      <c r="G74" s="63">
        <f>IF(A74&gt;0,39," ")</f>
        <v>39</v>
      </c>
    </row>
    <row r="75" spans="1:7" s="3" customFormat="1" ht="16.5" customHeight="1">
      <c r="A75" s="59">
        <v>6</v>
      </c>
      <c r="B75" s="64" t="s">
        <v>354</v>
      </c>
      <c r="C75" s="65">
        <v>2001</v>
      </c>
      <c r="D75" s="65">
        <v>46</v>
      </c>
      <c r="E75" s="64" t="s">
        <v>38</v>
      </c>
      <c r="F75" s="62" t="s">
        <v>305</v>
      </c>
      <c r="G75" s="63">
        <f>IF(A75&gt;0,37," ")</f>
        <v>37</v>
      </c>
    </row>
    <row r="76" spans="1:7" s="3" customFormat="1" ht="16.5" customHeight="1">
      <c r="A76" s="59">
        <v>10</v>
      </c>
      <c r="B76" s="64" t="s">
        <v>361</v>
      </c>
      <c r="C76" s="65">
        <v>2001</v>
      </c>
      <c r="D76" s="65">
        <v>47</v>
      </c>
      <c r="E76" s="64" t="s">
        <v>38</v>
      </c>
      <c r="F76" s="62" t="s">
        <v>362</v>
      </c>
      <c r="G76" s="63">
        <f>IF(A76&gt;0,33," ")</f>
        <v>33</v>
      </c>
    </row>
    <row r="77" spans="1:7" s="3" customFormat="1" ht="16.5" customHeight="1">
      <c r="A77" s="59">
        <v>12</v>
      </c>
      <c r="B77" s="64" t="s">
        <v>445</v>
      </c>
      <c r="C77" s="65">
        <v>2000</v>
      </c>
      <c r="D77" s="65">
        <v>294</v>
      </c>
      <c r="E77" s="64" t="s">
        <v>38</v>
      </c>
      <c r="F77" s="62" t="s">
        <v>446</v>
      </c>
      <c r="G77" s="63">
        <f>IF(A77&gt;0,31," ")</f>
        <v>31</v>
      </c>
    </row>
    <row r="78" spans="1:7" s="3" customFormat="1" ht="16.5" customHeight="1">
      <c r="A78" s="59">
        <v>20</v>
      </c>
      <c r="B78" s="64" t="s">
        <v>460</v>
      </c>
      <c r="C78" s="65">
        <v>1999</v>
      </c>
      <c r="D78" s="65">
        <v>101</v>
      </c>
      <c r="E78" s="64" t="s">
        <v>38</v>
      </c>
      <c r="F78" s="62" t="s">
        <v>461</v>
      </c>
      <c r="G78" s="63">
        <f>IF(A78&gt;0,23," ")</f>
        <v>23</v>
      </c>
    </row>
    <row r="79" spans="1:7" s="3" customFormat="1" ht="16.5" customHeight="1">
      <c r="A79" s="59">
        <v>22</v>
      </c>
      <c r="B79" s="64" t="s">
        <v>464</v>
      </c>
      <c r="C79" s="65">
        <v>2000</v>
      </c>
      <c r="D79" s="65">
        <v>298</v>
      </c>
      <c r="E79" s="64" t="s">
        <v>38</v>
      </c>
      <c r="F79" s="62" t="s">
        <v>465</v>
      </c>
      <c r="G79" s="63">
        <f>IF(A79&gt;0,20," ")</f>
        <v>20</v>
      </c>
    </row>
    <row r="80" spans="1:7" s="3" customFormat="1" ht="16.5" customHeight="1">
      <c r="A80" s="59">
        <v>42</v>
      </c>
      <c r="B80" s="64" t="s">
        <v>501</v>
      </c>
      <c r="C80" s="65">
        <v>2000</v>
      </c>
      <c r="D80" s="65">
        <v>100</v>
      </c>
      <c r="E80" s="64" t="s">
        <v>38</v>
      </c>
      <c r="F80" s="62" t="s">
        <v>502</v>
      </c>
      <c r="G80" s="63">
        <f>IF(A80&gt;0,2," ")</f>
        <v>2</v>
      </c>
    </row>
    <row r="81" spans="1:7" s="3" customFormat="1" ht="16.5" customHeight="1">
      <c r="A81" s="59">
        <v>4</v>
      </c>
      <c r="B81" s="64" t="s">
        <v>514</v>
      </c>
      <c r="C81" s="65">
        <v>2000</v>
      </c>
      <c r="D81" s="65">
        <v>156</v>
      </c>
      <c r="E81" s="64" t="s">
        <v>38</v>
      </c>
      <c r="F81" s="62" t="s">
        <v>515</v>
      </c>
      <c r="G81" s="63">
        <f>IF(A81&gt;0,39," ")</f>
        <v>39</v>
      </c>
    </row>
    <row r="82" spans="1:7" s="3" customFormat="1" ht="16.5" customHeight="1">
      <c r="A82" s="59">
        <v>6</v>
      </c>
      <c r="B82" s="64" t="s">
        <v>518</v>
      </c>
      <c r="C82" s="65">
        <v>1999</v>
      </c>
      <c r="D82" s="65">
        <v>155</v>
      </c>
      <c r="E82" s="64" t="s">
        <v>38</v>
      </c>
      <c r="F82" s="62" t="s">
        <v>519</v>
      </c>
      <c r="G82" s="63">
        <f>IF(A82&gt;0,37," ")</f>
        <v>37</v>
      </c>
    </row>
    <row r="83" spans="1:7" s="3" customFormat="1" ht="16.5" customHeight="1">
      <c r="A83" s="59">
        <v>21</v>
      </c>
      <c r="B83" s="64" t="s">
        <v>547</v>
      </c>
      <c r="C83" s="65">
        <v>2000</v>
      </c>
      <c r="D83" s="65">
        <v>157</v>
      </c>
      <c r="E83" s="64" t="s">
        <v>38</v>
      </c>
      <c r="F83" s="62" t="s">
        <v>548</v>
      </c>
      <c r="G83" s="63">
        <f>IF(A83&gt;0,22," ")</f>
        <v>22</v>
      </c>
    </row>
    <row r="84" spans="1:7" s="3" customFormat="1" ht="16.5" customHeight="1">
      <c r="A84" s="59">
        <v>32</v>
      </c>
      <c r="B84" s="64" t="s">
        <v>568</v>
      </c>
      <c r="C84" s="65">
        <v>2000</v>
      </c>
      <c r="D84" s="65">
        <v>158</v>
      </c>
      <c r="E84" s="64" t="s">
        <v>38</v>
      </c>
      <c r="F84" s="62" t="s">
        <v>569</v>
      </c>
      <c r="G84" s="63">
        <f>IF(A84&gt;0,11," ")</f>
        <v>11</v>
      </c>
    </row>
    <row r="85" spans="1:7" s="3" customFormat="1" ht="16.5" customHeight="1">
      <c r="A85" s="59">
        <v>6</v>
      </c>
      <c r="B85" s="64" t="s">
        <v>590</v>
      </c>
      <c r="C85" s="65">
        <v>1997</v>
      </c>
      <c r="D85" s="65">
        <v>200</v>
      </c>
      <c r="E85" s="64" t="s">
        <v>38</v>
      </c>
      <c r="F85" s="62" t="s">
        <v>591</v>
      </c>
      <c r="G85" s="63">
        <f>IF(A85&gt;0,37," ")</f>
        <v>37</v>
      </c>
    </row>
    <row r="86" spans="1:7" s="3" customFormat="1" ht="16.5" customHeight="1">
      <c r="A86" s="59">
        <v>35</v>
      </c>
      <c r="B86" s="64" t="s">
        <v>648</v>
      </c>
      <c r="C86" s="65">
        <v>1998</v>
      </c>
      <c r="D86" s="65">
        <v>202</v>
      </c>
      <c r="E86" s="64" t="s">
        <v>38</v>
      </c>
      <c r="F86" s="62" t="s">
        <v>649</v>
      </c>
      <c r="G86" s="63">
        <f>IF(A86&gt;0,8," ")</f>
        <v>8</v>
      </c>
    </row>
    <row r="87" spans="1:7" s="3" customFormat="1" ht="16.5" customHeight="1">
      <c r="A87" s="59">
        <v>37</v>
      </c>
      <c r="B87" s="64" t="s">
        <v>652</v>
      </c>
      <c r="C87" s="65">
        <v>1997</v>
      </c>
      <c r="D87" s="65">
        <v>201</v>
      </c>
      <c r="E87" s="64" t="s">
        <v>38</v>
      </c>
      <c r="F87" s="62" t="s">
        <v>653</v>
      </c>
      <c r="G87" s="63">
        <f>IF(A87&gt;0,6," ")</f>
        <v>6</v>
      </c>
    </row>
    <row r="88" spans="1:7" s="3" customFormat="1" ht="16.5" customHeight="1">
      <c r="A88" s="59">
        <v>5</v>
      </c>
      <c r="B88" s="64" t="s">
        <v>662</v>
      </c>
      <c r="C88" s="65">
        <v>1998</v>
      </c>
      <c r="D88" s="65">
        <v>302</v>
      </c>
      <c r="E88" s="64" t="s">
        <v>38</v>
      </c>
      <c r="F88" s="62" t="s">
        <v>663</v>
      </c>
      <c r="G88" s="63">
        <f>IF(A88&gt;0,38," ")</f>
        <v>38</v>
      </c>
    </row>
    <row r="89" spans="1:7" s="3" customFormat="1" ht="16.5" customHeight="1">
      <c r="A89" s="59">
        <v>23</v>
      </c>
      <c r="B89" s="64" t="s">
        <v>697</v>
      </c>
      <c r="C89" s="65">
        <v>1997</v>
      </c>
      <c r="D89" s="65">
        <v>301</v>
      </c>
      <c r="E89" s="64" t="s">
        <v>38</v>
      </c>
      <c r="F89" s="62" t="s">
        <v>698</v>
      </c>
      <c r="G89" s="63">
        <f>IF(A89&gt;0,20," ")</f>
        <v>20</v>
      </c>
    </row>
    <row r="90" spans="1:7" s="3" customFormat="1" ht="16.5" customHeight="1">
      <c r="A90" s="59">
        <v>1</v>
      </c>
      <c r="B90" s="64" t="s">
        <v>707</v>
      </c>
      <c r="C90" s="65">
        <v>1954</v>
      </c>
      <c r="D90" s="65">
        <v>487</v>
      </c>
      <c r="E90" s="64" t="s">
        <v>38</v>
      </c>
      <c r="F90" s="62" t="s">
        <v>708</v>
      </c>
      <c r="G90" s="63">
        <f>IF(A90&gt;0,17," ")</f>
        <v>17</v>
      </c>
    </row>
    <row r="91" spans="1:7" s="3" customFormat="1" ht="16.5" customHeight="1" thickBot="1">
      <c r="A91" s="59">
        <v>7</v>
      </c>
      <c r="B91" s="64" t="s">
        <v>727</v>
      </c>
      <c r="C91" s="65">
        <v>1969</v>
      </c>
      <c r="D91" s="65">
        <v>474</v>
      </c>
      <c r="E91" s="64" t="s">
        <v>38</v>
      </c>
      <c r="F91" s="62" t="s">
        <v>728</v>
      </c>
      <c r="G91" s="63">
        <v>11</v>
      </c>
    </row>
    <row r="92" spans="1:7" s="3" customFormat="1" ht="16.5" customHeight="1">
      <c r="A92" s="88">
        <v>6</v>
      </c>
      <c r="B92" s="93" t="s">
        <v>749</v>
      </c>
      <c r="C92" s="94">
        <v>1990</v>
      </c>
      <c r="D92" s="94">
        <v>461</v>
      </c>
      <c r="E92" s="93" t="s">
        <v>38</v>
      </c>
      <c r="F92" s="92" t="s">
        <v>750</v>
      </c>
      <c r="G92" s="95">
        <f>IF(A92&gt;0,12," ")</f>
        <v>12</v>
      </c>
    </row>
    <row r="93" spans="1:7" s="3" customFormat="1" ht="16.5" customHeight="1">
      <c r="A93" s="59">
        <v>9</v>
      </c>
      <c r="B93" s="60" t="s">
        <v>755</v>
      </c>
      <c r="C93" s="61">
        <v>1987</v>
      </c>
      <c r="D93" s="61">
        <v>471</v>
      </c>
      <c r="E93" s="60" t="s">
        <v>38</v>
      </c>
      <c r="F93" s="62" t="s">
        <v>756</v>
      </c>
      <c r="G93" s="63">
        <f>IF(A93&gt;0,9," ")</f>
        <v>9</v>
      </c>
    </row>
    <row r="94" spans="1:7" s="3" customFormat="1" ht="16.5" customHeight="1">
      <c r="A94" s="59">
        <v>13</v>
      </c>
      <c r="B94" s="60" t="s">
        <v>783</v>
      </c>
      <c r="C94" s="61">
        <v>1957</v>
      </c>
      <c r="D94" s="61">
        <v>758</v>
      </c>
      <c r="E94" s="60" t="s">
        <v>38</v>
      </c>
      <c r="F94" s="62" t="s">
        <v>784</v>
      </c>
      <c r="G94" s="63">
        <f>IF(A94&gt;0,5," ")</f>
        <v>5</v>
      </c>
    </row>
    <row r="95" spans="1:7" s="3" customFormat="1" ht="16.5" customHeight="1">
      <c r="A95" s="59">
        <v>10</v>
      </c>
      <c r="B95" s="60" t="s">
        <v>806</v>
      </c>
      <c r="C95" s="61">
        <v>1968</v>
      </c>
      <c r="D95" s="61">
        <v>701</v>
      </c>
      <c r="E95" s="60" t="s">
        <v>38</v>
      </c>
      <c r="F95" s="62" t="s">
        <v>807</v>
      </c>
      <c r="G95" s="63">
        <f>IF(A95&gt;0,8," ")</f>
        <v>8</v>
      </c>
    </row>
    <row r="96" spans="1:7" s="3" customFormat="1" ht="16.5" customHeight="1">
      <c r="A96" s="59">
        <v>15</v>
      </c>
      <c r="B96" s="60" t="s">
        <v>816</v>
      </c>
      <c r="C96" s="61">
        <v>1967</v>
      </c>
      <c r="D96" s="61">
        <v>702</v>
      </c>
      <c r="E96" s="60" t="s">
        <v>38</v>
      </c>
      <c r="F96" s="62" t="s">
        <v>817</v>
      </c>
      <c r="G96" s="63">
        <f>IF(A96&gt;0,3," ")</f>
        <v>3</v>
      </c>
    </row>
    <row r="97" spans="1:7" s="3" customFormat="1" ht="16.5" customHeight="1">
      <c r="A97" s="59">
        <v>18</v>
      </c>
      <c r="B97" s="60" t="s">
        <v>822</v>
      </c>
      <c r="C97" s="61">
        <v>1971</v>
      </c>
      <c r="D97" s="61">
        <v>704</v>
      </c>
      <c r="E97" s="60" t="s">
        <v>38</v>
      </c>
      <c r="F97" s="62" t="s">
        <v>823</v>
      </c>
      <c r="G97" s="63">
        <f>IF(A97&gt;0,2," ")</f>
        <v>2</v>
      </c>
    </row>
    <row r="98" spans="1:7" s="3" customFormat="1" ht="16.5" customHeight="1">
      <c r="A98" s="59">
        <v>3</v>
      </c>
      <c r="B98" s="60" t="s">
        <v>840</v>
      </c>
      <c r="C98" s="61">
        <v>1982</v>
      </c>
      <c r="D98" s="61">
        <v>438</v>
      </c>
      <c r="E98" s="60" t="s">
        <v>38</v>
      </c>
      <c r="F98" s="62" t="s">
        <v>841</v>
      </c>
      <c r="G98" s="63">
        <f>IF(A98&gt;0,15," ")</f>
        <v>15</v>
      </c>
    </row>
    <row r="99" spans="1:7" s="3" customFormat="1" ht="16.5" customHeight="1">
      <c r="A99" s="59">
        <v>8</v>
      </c>
      <c r="B99" s="60" t="s">
        <v>850</v>
      </c>
      <c r="C99" s="61">
        <v>1977</v>
      </c>
      <c r="D99" s="61">
        <v>437</v>
      </c>
      <c r="E99" s="60" t="s">
        <v>38</v>
      </c>
      <c r="F99" s="62" t="s">
        <v>851</v>
      </c>
      <c r="G99" s="63">
        <f>IF(A99&gt;0,10," ")</f>
        <v>10</v>
      </c>
    </row>
    <row r="100" spans="1:8" s="3" customFormat="1" ht="16.5" customHeight="1">
      <c r="A100" s="59">
        <v>12</v>
      </c>
      <c r="B100" s="60" t="s">
        <v>858</v>
      </c>
      <c r="C100" s="61">
        <v>1982</v>
      </c>
      <c r="D100" s="61">
        <v>439</v>
      </c>
      <c r="E100" s="60" t="s">
        <v>38</v>
      </c>
      <c r="F100" s="62" t="s">
        <v>859</v>
      </c>
      <c r="G100" s="63">
        <f>IF(A100&gt;0,6," ")</f>
        <v>6</v>
      </c>
      <c r="H100" s="3">
        <f>SUM(G60:G100)</f>
        <v>852</v>
      </c>
    </row>
    <row r="101" spans="1:7" s="3" customFormat="1" ht="16.5" customHeight="1">
      <c r="A101" s="52">
        <v>2</v>
      </c>
      <c r="B101" s="53" t="s">
        <v>109</v>
      </c>
      <c r="C101" s="54">
        <v>1953</v>
      </c>
      <c r="D101" s="54">
        <v>789</v>
      </c>
      <c r="E101" s="53" t="s">
        <v>46</v>
      </c>
      <c r="F101" s="55" t="s">
        <v>110</v>
      </c>
      <c r="G101" s="56">
        <v>16</v>
      </c>
    </row>
    <row r="102" spans="1:7" s="3" customFormat="1" ht="16.5" customHeight="1">
      <c r="A102" s="52">
        <v>5</v>
      </c>
      <c r="B102" s="53" t="s">
        <v>116</v>
      </c>
      <c r="C102" s="54">
        <v>1951</v>
      </c>
      <c r="D102" s="54">
        <v>790</v>
      </c>
      <c r="E102" s="53" t="s">
        <v>46</v>
      </c>
      <c r="F102" s="55" t="s">
        <v>117</v>
      </c>
      <c r="G102" s="56">
        <v>13</v>
      </c>
    </row>
    <row r="103" spans="1:7" s="3" customFormat="1" ht="16.5" customHeight="1">
      <c r="A103" s="52">
        <v>10</v>
      </c>
      <c r="B103" s="53" t="s">
        <v>101</v>
      </c>
      <c r="C103" s="54">
        <v>1954</v>
      </c>
      <c r="D103" s="54">
        <v>756</v>
      </c>
      <c r="E103" s="53" t="s">
        <v>46</v>
      </c>
      <c r="F103" s="55" t="s">
        <v>102</v>
      </c>
      <c r="G103" s="56">
        <v>8</v>
      </c>
    </row>
    <row r="104" spans="1:7" s="3" customFormat="1" ht="16.5" customHeight="1">
      <c r="A104" s="57">
        <v>1</v>
      </c>
      <c r="B104" s="53" t="s">
        <v>181</v>
      </c>
      <c r="C104" s="54">
        <v>1994</v>
      </c>
      <c r="D104" s="54">
        <v>96</v>
      </c>
      <c r="E104" s="53" t="s">
        <v>46</v>
      </c>
      <c r="F104" s="58" t="s">
        <v>182</v>
      </c>
      <c r="G104" s="56">
        <f>IF(A104&gt;0,32," ")</f>
        <v>32</v>
      </c>
    </row>
    <row r="105" spans="1:7" s="3" customFormat="1" ht="16.5" customHeight="1">
      <c r="A105" s="57">
        <v>5</v>
      </c>
      <c r="B105" s="53" t="s">
        <v>200</v>
      </c>
      <c r="C105" s="54">
        <v>1995</v>
      </c>
      <c r="D105" s="54">
        <v>392</v>
      </c>
      <c r="E105" s="53" t="s">
        <v>46</v>
      </c>
      <c r="F105" s="58" t="s">
        <v>201</v>
      </c>
      <c r="G105" s="56">
        <f>IF(A105&gt;0,38," ")</f>
        <v>38</v>
      </c>
    </row>
    <row r="106" spans="1:7" s="3" customFormat="1" ht="16.5" customHeight="1" thickBot="1">
      <c r="A106" s="57">
        <v>24</v>
      </c>
      <c r="B106" s="53" t="s">
        <v>238</v>
      </c>
      <c r="C106" s="54">
        <v>1996</v>
      </c>
      <c r="D106" s="54">
        <v>391</v>
      </c>
      <c r="E106" s="53" t="s">
        <v>46</v>
      </c>
      <c r="F106" s="58" t="s">
        <v>239</v>
      </c>
      <c r="G106" s="56">
        <f>IF(A106&gt;0,19," ")</f>
        <v>19</v>
      </c>
    </row>
    <row r="107" spans="1:7" s="3" customFormat="1" ht="16.5" customHeight="1">
      <c r="A107" s="67">
        <v>1</v>
      </c>
      <c r="B107" s="68" t="s">
        <v>240</v>
      </c>
      <c r="C107" s="69">
        <v>1996</v>
      </c>
      <c r="D107" s="69">
        <v>292</v>
      </c>
      <c r="E107" s="96" t="s">
        <v>46</v>
      </c>
      <c r="F107" s="50" t="s">
        <v>241</v>
      </c>
      <c r="G107" s="56">
        <f>IF(A107&gt;0,42," ")</f>
        <v>42</v>
      </c>
    </row>
    <row r="108" spans="1:7" s="3" customFormat="1" ht="16.5" customHeight="1">
      <c r="A108" s="57">
        <v>9</v>
      </c>
      <c r="B108" s="70" t="s">
        <v>256</v>
      </c>
      <c r="C108" s="71">
        <v>1996</v>
      </c>
      <c r="D108" s="71">
        <v>275</v>
      </c>
      <c r="E108" s="70" t="s">
        <v>46</v>
      </c>
      <c r="F108" s="58" t="s">
        <v>257</v>
      </c>
      <c r="G108" s="56">
        <f>IF(A108&gt;0,34," ")</f>
        <v>34</v>
      </c>
    </row>
    <row r="109" spans="1:7" s="3" customFormat="1" ht="16.5" customHeight="1">
      <c r="A109" s="57">
        <v>18</v>
      </c>
      <c r="B109" s="70" t="s">
        <v>377</v>
      </c>
      <c r="C109" s="71">
        <v>2002</v>
      </c>
      <c r="D109" s="71">
        <v>77</v>
      </c>
      <c r="E109" s="70" t="s">
        <v>46</v>
      </c>
      <c r="F109" s="58" t="s">
        <v>378</v>
      </c>
      <c r="G109" s="56">
        <f>IF(A109&gt;0,25," ")</f>
        <v>25</v>
      </c>
    </row>
    <row r="110" spans="1:7" s="3" customFormat="1" ht="16.5" customHeight="1">
      <c r="A110" s="57">
        <v>32</v>
      </c>
      <c r="B110" s="70" t="s">
        <v>482</v>
      </c>
      <c r="C110" s="71">
        <v>1999</v>
      </c>
      <c r="D110" s="71">
        <v>147</v>
      </c>
      <c r="E110" s="70" t="s">
        <v>46</v>
      </c>
      <c r="F110" s="58" t="s">
        <v>483</v>
      </c>
      <c r="G110" s="56">
        <f>IF(A110&gt;0,10," ")</f>
        <v>10</v>
      </c>
    </row>
    <row r="111" spans="1:7" s="3" customFormat="1" ht="16.5" customHeight="1">
      <c r="A111" s="57">
        <v>11</v>
      </c>
      <c r="B111" s="70" t="s">
        <v>528</v>
      </c>
      <c r="C111" s="71">
        <v>2000</v>
      </c>
      <c r="D111" s="71">
        <v>194</v>
      </c>
      <c r="E111" s="70" t="s">
        <v>46</v>
      </c>
      <c r="F111" s="58" t="s">
        <v>529</v>
      </c>
      <c r="G111" s="56">
        <f>IF(A111&gt;0,32," ")</f>
        <v>32</v>
      </c>
    </row>
    <row r="112" spans="1:7" s="3" customFormat="1" ht="16.5" customHeight="1">
      <c r="A112" s="57">
        <v>23</v>
      </c>
      <c r="B112" s="70" t="s">
        <v>551</v>
      </c>
      <c r="C112" s="71">
        <v>1999</v>
      </c>
      <c r="D112" s="71">
        <v>197</v>
      </c>
      <c r="E112" s="70" t="s">
        <v>46</v>
      </c>
      <c r="F112" s="58" t="s">
        <v>552</v>
      </c>
      <c r="G112" s="56">
        <f>IF(A112&gt;0,20," ")</f>
        <v>20</v>
      </c>
    </row>
    <row r="113" spans="1:7" s="3" customFormat="1" ht="16.5" customHeight="1">
      <c r="A113" s="57">
        <v>24</v>
      </c>
      <c r="B113" s="70" t="s">
        <v>553</v>
      </c>
      <c r="C113" s="71">
        <v>1999</v>
      </c>
      <c r="D113" s="71">
        <v>196</v>
      </c>
      <c r="E113" s="70" t="s">
        <v>46</v>
      </c>
      <c r="F113" s="58" t="s">
        <v>554</v>
      </c>
      <c r="G113" s="56">
        <f>IF(A113&gt;0,19," ")</f>
        <v>19</v>
      </c>
    </row>
    <row r="114" spans="1:7" s="3" customFormat="1" ht="16.5" customHeight="1">
      <c r="A114" s="57">
        <v>26</v>
      </c>
      <c r="B114" s="70" t="s">
        <v>557</v>
      </c>
      <c r="C114" s="71">
        <v>2000</v>
      </c>
      <c r="D114" s="71">
        <v>195</v>
      </c>
      <c r="E114" s="70" t="s">
        <v>46</v>
      </c>
      <c r="F114" s="58" t="s">
        <v>558</v>
      </c>
      <c r="G114" s="56">
        <f>IF(A114&gt;0,17," ")</f>
        <v>17</v>
      </c>
    </row>
    <row r="115" spans="1:7" s="3" customFormat="1" ht="16.5" customHeight="1">
      <c r="A115" s="57">
        <v>24</v>
      </c>
      <c r="B115" s="70" t="s">
        <v>627</v>
      </c>
      <c r="C115" s="71">
        <v>1998</v>
      </c>
      <c r="D115" s="71">
        <v>246</v>
      </c>
      <c r="E115" s="70" t="s">
        <v>46</v>
      </c>
      <c r="F115" s="58" t="s">
        <v>628</v>
      </c>
      <c r="G115" s="56">
        <f>IF(A115&gt;0,19," ")</f>
        <v>19</v>
      </c>
    </row>
    <row r="116" spans="1:7" s="3" customFormat="1" ht="16.5" customHeight="1">
      <c r="A116" s="57">
        <v>16</v>
      </c>
      <c r="B116" s="70" t="s">
        <v>683</v>
      </c>
      <c r="C116" s="71">
        <v>1998</v>
      </c>
      <c r="D116" s="71">
        <v>342</v>
      </c>
      <c r="E116" s="70" t="s">
        <v>46</v>
      </c>
      <c r="F116" s="58" t="s">
        <v>684</v>
      </c>
      <c r="G116" s="56">
        <f>IF(A116&gt;0,27," ")</f>
        <v>27</v>
      </c>
    </row>
    <row r="117" spans="1:7" s="3" customFormat="1" ht="16.5" customHeight="1">
      <c r="A117" s="57">
        <v>4</v>
      </c>
      <c r="B117" s="70" t="s">
        <v>713</v>
      </c>
      <c r="C117" s="71">
        <v>1951</v>
      </c>
      <c r="D117" s="71">
        <v>293</v>
      </c>
      <c r="E117" s="70" t="s">
        <v>46</v>
      </c>
      <c r="F117" s="58" t="s">
        <v>714</v>
      </c>
      <c r="G117" s="56">
        <f>IF(A117&gt;0,14," ")</f>
        <v>14</v>
      </c>
    </row>
    <row r="118" spans="1:7" s="3" customFormat="1" ht="16.5" customHeight="1">
      <c r="A118" s="57">
        <v>2</v>
      </c>
      <c r="B118" s="70" t="s">
        <v>717</v>
      </c>
      <c r="C118" s="71">
        <v>1965</v>
      </c>
      <c r="D118" s="71">
        <v>485</v>
      </c>
      <c r="E118" s="70" t="s">
        <v>46</v>
      </c>
      <c r="F118" s="58" t="s">
        <v>718</v>
      </c>
      <c r="G118" s="56">
        <f>IF(A118&gt;0,16," ")</f>
        <v>16</v>
      </c>
    </row>
    <row r="119" spans="1:7" s="3" customFormat="1" ht="16.5" customHeight="1">
      <c r="A119" s="57">
        <v>3</v>
      </c>
      <c r="B119" s="70" t="s">
        <v>719</v>
      </c>
      <c r="C119" s="71">
        <v>1966</v>
      </c>
      <c r="D119" s="71">
        <v>486</v>
      </c>
      <c r="E119" s="70" t="s">
        <v>46</v>
      </c>
      <c r="F119" s="58" t="s">
        <v>720</v>
      </c>
      <c r="G119" s="56">
        <f>IF(A119&gt;0,15," ")</f>
        <v>15</v>
      </c>
    </row>
    <row r="120" spans="1:7" s="3" customFormat="1" ht="16.5" customHeight="1">
      <c r="A120" s="57">
        <v>6</v>
      </c>
      <c r="B120" s="70" t="s">
        <v>725</v>
      </c>
      <c r="C120" s="71">
        <v>1970</v>
      </c>
      <c r="D120" s="71">
        <v>476</v>
      </c>
      <c r="E120" s="70" t="s">
        <v>46</v>
      </c>
      <c r="F120" s="58" t="s">
        <v>726</v>
      </c>
      <c r="G120" s="56">
        <f>IF(A120&gt;0,12," ")</f>
        <v>12</v>
      </c>
    </row>
    <row r="121" spans="1:7" s="3" customFormat="1" ht="16.5" customHeight="1">
      <c r="A121" s="57">
        <v>1</v>
      </c>
      <c r="B121" s="70" t="s">
        <v>759</v>
      </c>
      <c r="C121" s="71">
        <v>1963</v>
      </c>
      <c r="D121" s="71">
        <v>771</v>
      </c>
      <c r="E121" s="70" t="s">
        <v>46</v>
      </c>
      <c r="F121" s="58" t="s">
        <v>760</v>
      </c>
      <c r="G121" s="56">
        <f>IF(A121&gt;0,17," ")</f>
        <v>17</v>
      </c>
    </row>
    <row r="122" spans="1:7" s="3" customFormat="1" ht="16.5" customHeight="1">
      <c r="A122" s="57">
        <v>3</v>
      </c>
      <c r="B122" s="70" t="s">
        <v>763</v>
      </c>
      <c r="C122" s="71">
        <v>1962</v>
      </c>
      <c r="D122" s="71">
        <v>772</v>
      </c>
      <c r="E122" s="70" t="s">
        <v>46</v>
      </c>
      <c r="F122" s="58" t="s">
        <v>764</v>
      </c>
      <c r="G122" s="56">
        <f>IF(A122&gt;0,15," ")</f>
        <v>15</v>
      </c>
    </row>
    <row r="123" spans="1:8" s="3" customFormat="1" ht="16.5" customHeight="1">
      <c r="A123" s="57">
        <v>13</v>
      </c>
      <c r="B123" s="70" t="s">
        <v>812</v>
      </c>
      <c r="C123" s="71">
        <v>1968</v>
      </c>
      <c r="D123" s="71">
        <v>725</v>
      </c>
      <c r="E123" s="70" t="s">
        <v>46</v>
      </c>
      <c r="F123" s="58" t="s">
        <v>813</v>
      </c>
      <c r="G123" s="56">
        <f>IF(A123&gt;0,5," ")</f>
        <v>5</v>
      </c>
      <c r="H123" s="3">
        <f>SUM(G101:G123)</f>
        <v>465</v>
      </c>
    </row>
    <row r="124" spans="1:7" s="3" customFormat="1" ht="16.5" customHeight="1">
      <c r="A124" s="59">
        <v>10</v>
      </c>
      <c r="B124" s="64" t="s">
        <v>258</v>
      </c>
      <c r="C124" s="65">
        <v>1996</v>
      </c>
      <c r="D124" s="65">
        <v>288</v>
      </c>
      <c r="E124" s="64" t="s">
        <v>57</v>
      </c>
      <c r="F124" s="62" t="s">
        <v>259</v>
      </c>
      <c r="G124" s="63">
        <f>IF(A124&gt;0,33," ")</f>
        <v>33</v>
      </c>
    </row>
    <row r="125" spans="1:8" s="3" customFormat="1" ht="16.5" customHeight="1">
      <c r="A125" s="59">
        <v>3</v>
      </c>
      <c r="B125" s="64" t="s">
        <v>584</v>
      </c>
      <c r="C125" s="65">
        <v>1997</v>
      </c>
      <c r="D125" s="65">
        <v>226</v>
      </c>
      <c r="E125" s="64" t="s">
        <v>57</v>
      </c>
      <c r="F125" s="62" t="s">
        <v>585</v>
      </c>
      <c r="G125" s="63">
        <f>IF(A125&gt;0,40," ")</f>
        <v>40</v>
      </c>
      <c r="H125" s="3">
        <f>SUM(G124:G125)</f>
        <v>73</v>
      </c>
    </row>
    <row r="126" spans="1:7" s="3" customFormat="1" ht="16.5" customHeight="1">
      <c r="A126" s="52">
        <v>14</v>
      </c>
      <c r="B126" s="70" t="s">
        <v>132</v>
      </c>
      <c r="C126" s="71">
        <v>1952</v>
      </c>
      <c r="D126" s="71">
        <v>786</v>
      </c>
      <c r="E126" s="70" t="s">
        <v>40</v>
      </c>
      <c r="F126" s="55" t="s">
        <v>133</v>
      </c>
      <c r="G126" s="56">
        <v>4</v>
      </c>
    </row>
    <row r="127" spans="1:7" s="3" customFormat="1" ht="16.5" customHeight="1">
      <c r="A127" s="57">
        <v>18</v>
      </c>
      <c r="B127" s="70" t="s">
        <v>99</v>
      </c>
      <c r="C127" s="71">
        <v>1962</v>
      </c>
      <c r="D127" s="71">
        <v>749</v>
      </c>
      <c r="E127" s="70" t="s">
        <v>40</v>
      </c>
      <c r="F127" s="55" t="s">
        <v>100</v>
      </c>
      <c r="G127" s="56">
        <f>IF(A127&gt;0,2," ")</f>
        <v>2</v>
      </c>
    </row>
    <row r="128" spans="1:7" s="3" customFormat="1" ht="16.5" customHeight="1">
      <c r="A128" s="57">
        <v>9</v>
      </c>
      <c r="B128" s="70" t="s">
        <v>153</v>
      </c>
      <c r="C128" s="71">
        <v>1994</v>
      </c>
      <c r="D128" s="71">
        <v>426</v>
      </c>
      <c r="E128" s="70" t="s">
        <v>40</v>
      </c>
      <c r="F128" s="58" t="s">
        <v>154</v>
      </c>
      <c r="G128" s="56">
        <f>IF(A128&gt;0,24," ")</f>
        <v>24</v>
      </c>
    </row>
    <row r="129" spans="1:7" s="3" customFormat="1" ht="16.5" customHeight="1">
      <c r="A129" s="57">
        <v>10</v>
      </c>
      <c r="B129" s="70" t="s">
        <v>210</v>
      </c>
      <c r="C129" s="71">
        <v>1996</v>
      </c>
      <c r="D129" s="71">
        <v>382</v>
      </c>
      <c r="E129" s="70" t="s">
        <v>40</v>
      </c>
      <c r="F129" s="58" t="s">
        <v>211</v>
      </c>
      <c r="G129" s="56">
        <f>IF(A129&gt;0,33," ")</f>
        <v>33</v>
      </c>
    </row>
    <row r="130" spans="1:7" s="3" customFormat="1" ht="16.5" customHeight="1">
      <c r="A130" s="57">
        <v>14</v>
      </c>
      <c r="B130" s="70" t="s">
        <v>218</v>
      </c>
      <c r="C130" s="71">
        <v>1995</v>
      </c>
      <c r="D130" s="71">
        <v>381</v>
      </c>
      <c r="E130" s="70" t="s">
        <v>40</v>
      </c>
      <c r="F130" s="58" t="s">
        <v>219</v>
      </c>
      <c r="G130" s="56">
        <f>IF(A130&gt;0,29," ")</f>
        <v>29</v>
      </c>
    </row>
    <row r="131" spans="1:7" s="3" customFormat="1" ht="16.5" customHeight="1">
      <c r="A131" s="57">
        <v>12</v>
      </c>
      <c r="B131" s="70" t="s">
        <v>262</v>
      </c>
      <c r="C131" s="71">
        <v>1995</v>
      </c>
      <c r="D131" s="71">
        <v>291</v>
      </c>
      <c r="E131" s="70" t="s">
        <v>40</v>
      </c>
      <c r="F131" s="58" t="s">
        <v>263</v>
      </c>
      <c r="G131" s="56">
        <f>IF(A131&gt;0,31," ")</f>
        <v>31</v>
      </c>
    </row>
    <row r="132" spans="1:7" s="3" customFormat="1" ht="16.5" customHeight="1">
      <c r="A132" s="57">
        <v>21</v>
      </c>
      <c r="B132" s="70" t="s">
        <v>312</v>
      </c>
      <c r="C132" s="71">
        <v>2002</v>
      </c>
      <c r="D132" s="71">
        <v>30</v>
      </c>
      <c r="E132" s="70" t="s">
        <v>40</v>
      </c>
      <c r="F132" s="58" t="s">
        <v>313</v>
      </c>
      <c r="G132" s="56">
        <f>IF(A132&gt;0,22," ")</f>
        <v>22</v>
      </c>
    </row>
    <row r="133" spans="1:7" s="3" customFormat="1" ht="16.5" customHeight="1">
      <c r="A133" s="57">
        <v>23</v>
      </c>
      <c r="B133" s="70" t="s">
        <v>316</v>
      </c>
      <c r="C133" s="71">
        <v>2002</v>
      </c>
      <c r="D133" s="71">
        <v>33</v>
      </c>
      <c r="E133" s="70" t="s">
        <v>40</v>
      </c>
      <c r="F133" s="58" t="s">
        <v>317</v>
      </c>
      <c r="G133" s="56">
        <f>IF(A133&gt;0,20," ")</f>
        <v>20</v>
      </c>
    </row>
    <row r="134" spans="1:7" s="3" customFormat="1" ht="16.5" customHeight="1">
      <c r="A134" s="57">
        <v>25</v>
      </c>
      <c r="B134" s="70" t="s">
        <v>320</v>
      </c>
      <c r="C134" s="71">
        <v>2002</v>
      </c>
      <c r="D134" s="71">
        <v>34</v>
      </c>
      <c r="E134" s="70" t="s">
        <v>40</v>
      </c>
      <c r="F134" s="58" t="s">
        <v>321</v>
      </c>
      <c r="G134" s="56">
        <f>IF(A134&gt;0,18," ")</f>
        <v>18</v>
      </c>
    </row>
    <row r="135" spans="1:7" s="3" customFormat="1" ht="16.5" customHeight="1">
      <c r="A135" s="57">
        <v>27</v>
      </c>
      <c r="B135" s="70" t="s">
        <v>324</v>
      </c>
      <c r="C135" s="71">
        <v>2002</v>
      </c>
      <c r="D135" s="71">
        <v>31</v>
      </c>
      <c r="E135" s="70" t="s">
        <v>40</v>
      </c>
      <c r="F135" s="58" t="s">
        <v>325</v>
      </c>
      <c r="G135" s="56">
        <f>IF(A135&gt;0,16," ")</f>
        <v>16</v>
      </c>
    </row>
    <row r="136" spans="1:7" s="3" customFormat="1" ht="16.5" customHeight="1">
      <c r="A136" s="57">
        <v>2</v>
      </c>
      <c r="B136" s="97" t="s">
        <v>346</v>
      </c>
      <c r="C136" s="98">
        <v>2001</v>
      </c>
      <c r="D136" s="71">
        <v>78</v>
      </c>
      <c r="E136" s="97" t="s">
        <v>40</v>
      </c>
      <c r="F136" s="58" t="s">
        <v>347</v>
      </c>
      <c r="G136" s="56">
        <f>IF(A136&gt;0,41," ")</f>
        <v>41</v>
      </c>
    </row>
    <row r="137" spans="1:7" s="3" customFormat="1" ht="16.5" customHeight="1">
      <c r="A137" s="57">
        <v>32</v>
      </c>
      <c r="B137" s="70" t="s">
        <v>405</v>
      </c>
      <c r="C137" s="71">
        <v>2001</v>
      </c>
      <c r="D137" s="71">
        <v>80</v>
      </c>
      <c r="E137" s="97" t="s">
        <v>40</v>
      </c>
      <c r="F137" s="58" t="s">
        <v>406</v>
      </c>
      <c r="G137" s="56">
        <f>IF(A137&gt;0,11," ")</f>
        <v>11</v>
      </c>
    </row>
    <row r="138" spans="1:7" s="3" customFormat="1" ht="16.5" customHeight="1">
      <c r="A138" s="57">
        <v>33</v>
      </c>
      <c r="B138" s="70" t="s">
        <v>407</v>
      </c>
      <c r="C138" s="71">
        <v>2001</v>
      </c>
      <c r="D138" s="71">
        <v>79</v>
      </c>
      <c r="E138" s="97" t="s">
        <v>40</v>
      </c>
      <c r="F138" s="58" t="s">
        <v>408</v>
      </c>
      <c r="G138" s="56">
        <f>IF(A138&gt;0,10," ")</f>
        <v>10</v>
      </c>
    </row>
    <row r="139" spans="1:7" s="3" customFormat="1" ht="16.5" customHeight="1">
      <c r="A139" s="71">
        <v>39</v>
      </c>
      <c r="B139" s="70" t="s">
        <v>419</v>
      </c>
      <c r="C139" s="71">
        <v>2002</v>
      </c>
      <c r="D139" s="71">
        <v>82</v>
      </c>
      <c r="E139" s="70" t="s">
        <v>40</v>
      </c>
      <c r="F139" s="99" t="s">
        <v>420</v>
      </c>
      <c r="G139" s="58">
        <f>IF(A139&gt;0,4," ")</f>
        <v>4</v>
      </c>
    </row>
    <row r="140" spans="1:7" s="3" customFormat="1" ht="16.5" customHeight="1">
      <c r="A140" s="71">
        <v>1</v>
      </c>
      <c r="B140" s="70" t="s">
        <v>423</v>
      </c>
      <c r="C140" s="71">
        <v>1999</v>
      </c>
      <c r="D140" s="71">
        <v>133</v>
      </c>
      <c r="E140" s="70" t="s">
        <v>40</v>
      </c>
      <c r="F140" s="58" t="s">
        <v>424</v>
      </c>
      <c r="G140" s="58">
        <f>IF(A140&gt;0,42," ")</f>
        <v>42</v>
      </c>
    </row>
    <row r="141" spans="1:7" s="3" customFormat="1" ht="16.5" customHeight="1">
      <c r="A141" s="71">
        <v>13</v>
      </c>
      <c r="B141" s="70" t="s">
        <v>447</v>
      </c>
      <c r="C141" s="71">
        <v>2000</v>
      </c>
      <c r="D141" s="71">
        <v>134</v>
      </c>
      <c r="E141" s="70" t="s">
        <v>40</v>
      </c>
      <c r="F141" s="58" t="s">
        <v>448</v>
      </c>
      <c r="G141" s="58">
        <f>IF(A141&gt;0,30," ")</f>
        <v>30</v>
      </c>
    </row>
    <row r="142" spans="1:7" s="3" customFormat="1" ht="16.5" customHeight="1" thickBot="1">
      <c r="A142" s="71">
        <v>21</v>
      </c>
      <c r="B142" s="70" t="s">
        <v>462</v>
      </c>
      <c r="C142" s="71">
        <v>2000</v>
      </c>
      <c r="D142" s="71">
        <v>144</v>
      </c>
      <c r="E142" s="70" t="s">
        <v>40</v>
      </c>
      <c r="F142" s="58" t="s">
        <v>463</v>
      </c>
      <c r="G142" s="58">
        <f>IF(A142&gt;0,22," ")</f>
        <v>22</v>
      </c>
    </row>
    <row r="143" spans="1:7" s="3" customFormat="1" ht="16.5" customHeight="1">
      <c r="A143" s="67">
        <v>27</v>
      </c>
      <c r="B143" s="68" t="s">
        <v>472</v>
      </c>
      <c r="C143" s="69">
        <v>2000</v>
      </c>
      <c r="D143" s="69">
        <v>143</v>
      </c>
      <c r="E143" s="68" t="s">
        <v>40</v>
      </c>
      <c r="F143" s="50" t="s">
        <v>473</v>
      </c>
      <c r="G143" s="56">
        <f>IF(A143&gt;0,15," ")</f>
        <v>15</v>
      </c>
    </row>
    <row r="144" spans="1:7" s="3" customFormat="1" ht="16.5" customHeight="1">
      <c r="A144" s="57">
        <v>30</v>
      </c>
      <c r="B144" s="70" t="s">
        <v>478</v>
      </c>
      <c r="C144" s="71">
        <v>1999</v>
      </c>
      <c r="D144" s="71">
        <v>139</v>
      </c>
      <c r="E144" s="70" t="s">
        <v>40</v>
      </c>
      <c r="F144" s="58" t="s">
        <v>479</v>
      </c>
      <c r="G144" s="56">
        <f>IF(A144&gt;0,12," ")</f>
        <v>12</v>
      </c>
    </row>
    <row r="145" spans="1:7" s="3" customFormat="1" ht="16.5" customHeight="1">
      <c r="A145" s="57">
        <v>35</v>
      </c>
      <c r="B145" s="70" t="s">
        <v>487</v>
      </c>
      <c r="C145" s="71">
        <v>1999</v>
      </c>
      <c r="D145" s="71">
        <v>138</v>
      </c>
      <c r="E145" s="70" t="s">
        <v>40</v>
      </c>
      <c r="F145" s="58" t="s">
        <v>488</v>
      </c>
      <c r="G145" s="56">
        <f>IF(A145&gt;0,7," ")</f>
        <v>7</v>
      </c>
    </row>
    <row r="146" spans="1:7" s="3" customFormat="1" ht="16.5" customHeight="1">
      <c r="A146" s="57">
        <v>36</v>
      </c>
      <c r="B146" s="70" t="s">
        <v>489</v>
      </c>
      <c r="C146" s="71">
        <v>2000</v>
      </c>
      <c r="D146" s="71">
        <v>135</v>
      </c>
      <c r="E146" s="70" t="s">
        <v>40</v>
      </c>
      <c r="F146" s="58" t="s">
        <v>490</v>
      </c>
      <c r="G146" s="56">
        <f>IF(A146&gt;0,6," ")</f>
        <v>6</v>
      </c>
    </row>
    <row r="147" spans="1:7" s="3" customFormat="1" ht="16.5" customHeight="1">
      <c r="A147" s="57">
        <v>40</v>
      </c>
      <c r="B147" s="70" t="s">
        <v>497</v>
      </c>
      <c r="C147" s="71">
        <v>2000</v>
      </c>
      <c r="D147" s="71">
        <v>141</v>
      </c>
      <c r="E147" s="70" t="s">
        <v>40</v>
      </c>
      <c r="F147" s="58" t="s">
        <v>498</v>
      </c>
      <c r="G147" s="56">
        <f>IF(A147&gt;0,2," ")</f>
        <v>2</v>
      </c>
    </row>
    <row r="148" spans="1:7" s="3" customFormat="1" ht="16.5" customHeight="1">
      <c r="A148" s="57">
        <v>43</v>
      </c>
      <c r="B148" s="70" t="s">
        <v>503</v>
      </c>
      <c r="C148" s="71">
        <v>1999</v>
      </c>
      <c r="D148" s="71">
        <v>136</v>
      </c>
      <c r="E148" s="70" t="s">
        <v>40</v>
      </c>
      <c r="F148" s="58" t="s">
        <v>504</v>
      </c>
      <c r="G148" s="56">
        <f>IF(A148&gt;0,2," ")</f>
        <v>2</v>
      </c>
    </row>
    <row r="149" spans="1:7" s="3" customFormat="1" ht="16.5" customHeight="1">
      <c r="A149" s="57">
        <v>45</v>
      </c>
      <c r="B149" s="70" t="s">
        <v>507</v>
      </c>
      <c r="C149" s="71">
        <v>1999</v>
      </c>
      <c r="D149" s="71">
        <v>140</v>
      </c>
      <c r="E149" s="70" t="s">
        <v>40</v>
      </c>
      <c r="F149" s="58" t="s">
        <v>508</v>
      </c>
      <c r="G149" s="56">
        <f>IF(A149&gt;0,2," ")</f>
        <v>2</v>
      </c>
    </row>
    <row r="150" spans="1:7" s="3" customFormat="1" ht="16.5" customHeight="1">
      <c r="A150" s="57">
        <v>27</v>
      </c>
      <c r="B150" s="70" t="s">
        <v>559</v>
      </c>
      <c r="C150" s="71">
        <v>2000</v>
      </c>
      <c r="D150" s="71">
        <v>193</v>
      </c>
      <c r="E150" s="70" t="s">
        <v>40</v>
      </c>
      <c r="F150" s="58" t="s">
        <v>560</v>
      </c>
      <c r="G150" s="56">
        <f>IF(A150&gt;0,16," ")</f>
        <v>16</v>
      </c>
    </row>
    <row r="151" spans="1:7" s="3" customFormat="1" ht="16.5" customHeight="1">
      <c r="A151" s="57">
        <v>19</v>
      </c>
      <c r="B151" s="70" t="s">
        <v>617</v>
      </c>
      <c r="C151" s="71">
        <v>1998</v>
      </c>
      <c r="D151" s="71">
        <v>229</v>
      </c>
      <c r="E151" s="70" t="s">
        <v>40</v>
      </c>
      <c r="F151" s="58" t="s">
        <v>618</v>
      </c>
      <c r="G151" s="56">
        <f>IF(A151&gt;0,24," ")</f>
        <v>24</v>
      </c>
    </row>
    <row r="152" spans="1:7" s="3" customFormat="1" ht="16.5" customHeight="1">
      <c r="A152" s="57">
        <v>21</v>
      </c>
      <c r="B152" s="70" t="s">
        <v>621</v>
      </c>
      <c r="C152" s="71">
        <v>1997</v>
      </c>
      <c r="D152" s="71">
        <v>230</v>
      </c>
      <c r="E152" s="70" t="s">
        <v>40</v>
      </c>
      <c r="F152" s="58" t="s">
        <v>622</v>
      </c>
      <c r="G152" s="56">
        <f>IF(A152&gt;0,22," ")</f>
        <v>22</v>
      </c>
    </row>
    <row r="153" spans="1:7" s="3" customFormat="1" ht="16.5" customHeight="1">
      <c r="A153" s="57">
        <v>1</v>
      </c>
      <c r="B153" s="70" t="s">
        <v>654</v>
      </c>
      <c r="C153" s="71">
        <v>1997</v>
      </c>
      <c r="D153" s="71">
        <v>323</v>
      </c>
      <c r="E153" s="70" t="s">
        <v>40</v>
      </c>
      <c r="F153" s="58" t="s">
        <v>655</v>
      </c>
      <c r="G153" s="56">
        <f>IF(A153&gt;0,42," ")</f>
        <v>42</v>
      </c>
    </row>
    <row r="154" spans="1:7" s="3" customFormat="1" ht="16.5" customHeight="1">
      <c r="A154" s="57">
        <v>4</v>
      </c>
      <c r="B154" s="70" t="s">
        <v>660</v>
      </c>
      <c r="C154" s="71">
        <v>1998</v>
      </c>
      <c r="D154" s="71">
        <v>324</v>
      </c>
      <c r="E154" s="70" t="s">
        <v>40</v>
      </c>
      <c r="F154" s="58" t="s">
        <v>661</v>
      </c>
      <c r="G154" s="56">
        <f>IF(A154&gt;0,39," ")</f>
        <v>39</v>
      </c>
    </row>
    <row r="155" spans="1:7" s="3" customFormat="1" ht="16.5" customHeight="1">
      <c r="A155" s="57">
        <v>20</v>
      </c>
      <c r="B155" s="70" t="s">
        <v>691</v>
      </c>
      <c r="C155" s="71">
        <v>1998</v>
      </c>
      <c r="D155" s="71">
        <v>325</v>
      </c>
      <c r="E155" s="70" t="s">
        <v>40</v>
      </c>
      <c r="F155" s="58" t="s">
        <v>692</v>
      </c>
      <c r="G155" s="56">
        <f>IF(A155&gt;0,23," ")</f>
        <v>23</v>
      </c>
    </row>
    <row r="156" spans="1:7" s="3" customFormat="1" ht="16.5" customHeight="1">
      <c r="A156" s="57">
        <v>22</v>
      </c>
      <c r="B156" s="70" t="s">
        <v>695</v>
      </c>
      <c r="C156" s="71">
        <v>1998</v>
      </c>
      <c r="D156" s="71">
        <v>326</v>
      </c>
      <c r="E156" s="70" t="s">
        <v>40</v>
      </c>
      <c r="F156" s="58" t="s">
        <v>696</v>
      </c>
      <c r="G156" s="56">
        <f>IF(A156&gt;0,21," ")</f>
        <v>21</v>
      </c>
    </row>
    <row r="157" spans="1:7" s="3" customFormat="1" ht="16.5" customHeight="1">
      <c r="A157" s="57">
        <v>25</v>
      </c>
      <c r="B157" s="70" t="s">
        <v>701</v>
      </c>
      <c r="C157" s="71">
        <v>1998</v>
      </c>
      <c r="D157" s="71">
        <v>328</v>
      </c>
      <c r="E157" s="70" t="s">
        <v>40</v>
      </c>
      <c r="F157" s="58" t="s">
        <v>702</v>
      </c>
      <c r="G157" s="56">
        <f>IF(A157&gt;0,18," ")</f>
        <v>18</v>
      </c>
    </row>
    <row r="158" spans="1:7" s="3" customFormat="1" ht="16.5" customHeight="1">
      <c r="A158" s="57">
        <v>27</v>
      </c>
      <c r="B158" s="70" t="s">
        <v>705</v>
      </c>
      <c r="C158" s="71">
        <v>1998</v>
      </c>
      <c r="D158" s="71">
        <v>329</v>
      </c>
      <c r="E158" s="70" t="s">
        <v>40</v>
      </c>
      <c r="F158" s="58" t="s">
        <v>706</v>
      </c>
      <c r="G158" s="56">
        <f>IF(A158&gt;0,16," ")</f>
        <v>16</v>
      </c>
    </row>
    <row r="159" spans="1:7" s="3" customFormat="1" ht="16.5" customHeight="1">
      <c r="A159" s="57">
        <v>4</v>
      </c>
      <c r="B159" s="70" t="s">
        <v>721</v>
      </c>
      <c r="C159" s="71">
        <v>1969</v>
      </c>
      <c r="D159" s="71">
        <v>477</v>
      </c>
      <c r="E159" s="70" t="s">
        <v>40</v>
      </c>
      <c r="F159" s="58" t="s">
        <v>722</v>
      </c>
      <c r="G159" s="56">
        <f>IF(A159&gt;0,14," ")</f>
        <v>14</v>
      </c>
    </row>
    <row r="160" spans="1:7" s="3" customFormat="1" ht="16.5" customHeight="1">
      <c r="A160" s="57">
        <v>10</v>
      </c>
      <c r="B160" s="70" t="s">
        <v>733</v>
      </c>
      <c r="C160" s="71">
        <v>1967</v>
      </c>
      <c r="D160" s="71">
        <v>483</v>
      </c>
      <c r="E160" s="70" t="s">
        <v>40</v>
      </c>
      <c r="F160" s="58" t="s">
        <v>734</v>
      </c>
      <c r="G160" s="56">
        <f>IF(A160&gt;0,8," ")</f>
        <v>8</v>
      </c>
    </row>
    <row r="161" spans="1:7" s="3" customFormat="1" ht="16.5" customHeight="1">
      <c r="A161" s="57">
        <v>8</v>
      </c>
      <c r="B161" s="70" t="s">
        <v>773</v>
      </c>
      <c r="C161" s="71">
        <v>1963</v>
      </c>
      <c r="D161" s="71">
        <v>766</v>
      </c>
      <c r="E161" s="70" t="s">
        <v>40</v>
      </c>
      <c r="F161" s="58" t="s">
        <v>774</v>
      </c>
      <c r="G161" s="56">
        <f>IF(A161&gt;0,10," ")</f>
        <v>10</v>
      </c>
    </row>
    <row r="162" spans="1:7" s="3" customFormat="1" ht="16.5" customHeight="1">
      <c r="A162" s="57">
        <v>9</v>
      </c>
      <c r="B162" s="70" t="s">
        <v>775</v>
      </c>
      <c r="C162" s="71">
        <v>1961</v>
      </c>
      <c r="D162" s="71">
        <v>767</v>
      </c>
      <c r="E162" s="70" t="s">
        <v>40</v>
      </c>
      <c r="F162" s="58" t="s">
        <v>776</v>
      </c>
      <c r="G162" s="56">
        <f>IF(A162&gt;0,9," ")</f>
        <v>9</v>
      </c>
    </row>
    <row r="163" spans="1:7" s="3" customFormat="1" ht="16.5" customHeight="1">
      <c r="A163" s="57">
        <v>4</v>
      </c>
      <c r="B163" s="70" t="s">
        <v>842</v>
      </c>
      <c r="C163" s="71">
        <v>1982</v>
      </c>
      <c r="D163" s="71">
        <v>452</v>
      </c>
      <c r="E163" s="70" t="s">
        <v>40</v>
      </c>
      <c r="F163" s="58" t="s">
        <v>843</v>
      </c>
      <c r="G163" s="56">
        <f>IF(A163&gt;0,14," ")</f>
        <v>14</v>
      </c>
    </row>
    <row r="164" spans="1:8" s="3" customFormat="1" ht="16.5" customHeight="1">
      <c r="A164" s="57">
        <v>5</v>
      </c>
      <c r="B164" s="70" t="s">
        <v>844</v>
      </c>
      <c r="C164" s="71">
        <v>1980</v>
      </c>
      <c r="D164" s="71">
        <v>453</v>
      </c>
      <c r="E164" s="70" t="s">
        <v>40</v>
      </c>
      <c r="F164" s="58" t="s">
        <v>845</v>
      </c>
      <c r="G164" s="56">
        <f>IF(A164&gt;0,13," ")</f>
        <v>13</v>
      </c>
      <c r="H164" s="3">
        <f>SUM(G126:G164)</f>
        <v>694</v>
      </c>
    </row>
    <row r="165" spans="1:7" s="3" customFormat="1" ht="16.5" customHeight="1">
      <c r="A165" s="59">
        <v>17</v>
      </c>
      <c r="B165" s="64" t="s">
        <v>97</v>
      </c>
      <c r="C165" s="65">
        <v>1964</v>
      </c>
      <c r="D165" s="65">
        <v>732</v>
      </c>
      <c r="E165" s="64" t="s">
        <v>58</v>
      </c>
      <c r="F165" s="73" t="s">
        <v>98</v>
      </c>
      <c r="G165" s="63">
        <f>IF(A165&gt;0,2," ")</f>
        <v>2</v>
      </c>
    </row>
    <row r="166" spans="1:8" s="3" customFormat="1" ht="16.5" customHeight="1">
      <c r="A166" s="59">
        <v>4</v>
      </c>
      <c r="B166" s="64" t="s">
        <v>794</v>
      </c>
      <c r="C166" s="65">
        <v>1974</v>
      </c>
      <c r="D166" s="65">
        <v>705</v>
      </c>
      <c r="E166" s="64" t="s">
        <v>58</v>
      </c>
      <c r="F166" s="100" t="s">
        <v>795</v>
      </c>
      <c r="G166" s="63">
        <f>IF(A166&gt;0,14," ")</f>
        <v>14</v>
      </c>
      <c r="H166" s="3">
        <f>SUM(G165:G166)</f>
        <v>16</v>
      </c>
    </row>
    <row r="167" spans="1:7" s="3" customFormat="1" ht="16.5" customHeight="1">
      <c r="A167" s="52">
        <v>1</v>
      </c>
      <c r="B167" s="70" t="s">
        <v>107</v>
      </c>
      <c r="C167" s="71">
        <v>1954</v>
      </c>
      <c r="D167" s="71">
        <v>779</v>
      </c>
      <c r="E167" s="70" t="s">
        <v>45</v>
      </c>
      <c r="F167" s="55" t="s">
        <v>108</v>
      </c>
      <c r="G167" s="56">
        <v>17</v>
      </c>
    </row>
    <row r="168" spans="1:7" s="3" customFormat="1" ht="16.5" customHeight="1">
      <c r="A168" s="57">
        <v>3</v>
      </c>
      <c r="B168" s="70" t="s">
        <v>66</v>
      </c>
      <c r="C168" s="71">
        <v>1959</v>
      </c>
      <c r="D168" s="71">
        <v>739</v>
      </c>
      <c r="E168" s="70" t="s">
        <v>45</v>
      </c>
      <c r="F168" s="55" t="s">
        <v>67</v>
      </c>
      <c r="G168" s="56">
        <f>IF(A168&gt;0,15," ")</f>
        <v>15</v>
      </c>
    </row>
    <row r="169" spans="1:7" s="3" customFormat="1" ht="16.5" customHeight="1">
      <c r="A169" s="57">
        <v>1</v>
      </c>
      <c r="B169" s="70" t="s">
        <v>137</v>
      </c>
      <c r="C169" s="71">
        <v>1994</v>
      </c>
      <c r="D169" s="71">
        <v>417</v>
      </c>
      <c r="E169" s="70" t="s">
        <v>45</v>
      </c>
      <c r="F169" s="58" t="s">
        <v>138</v>
      </c>
      <c r="G169" s="56">
        <f>IF(A169&gt;0,32," ")</f>
        <v>32</v>
      </c>
    </row>
    <row r="170" spans="1:7" s="3" customFormat="1" ht="16.5" customHeight="1">
      <c r="A170" s="57">
        <v>2</v>
      </c>
      <c r="B170" s="70" t="s">
        <v>139</v>
      </c>
      <c r="C170" s="71">
        <v>1993</v>
      </c>
      <c r="D170" s="71">
        <v>418</v>
      </c>
      <c r="E170" s="70" t="s">
        <v>45</v>
      </c>
      <c r="F170" s="58" t="s">
        <v>140</v>
      </c>
      <c r="G170" s="56">
        <f>IF(A170&gt;0,31," ")</f>
        <v>31</v>
      </c>
    </row>
    <row r="171" spans="1:7" s="3" customFormat="1" ht="16.5" customHeight="1">
      <c r="A171" s="57">
        <v>4</v>
      </c>
      <c r="B171" s="70" t="s">
        <v>143</v>
      </c>
      <c r="C171" s="71">
        <v>1993</v>
      </c>
      <c r="D171" s="71">
        <v>419</v>
      </c>
      <c r="E171" s="70" t="s">
        <v>45</v>
      </c>
      <c r="F171" s="58" t="s">
        <v>144</v>
      </c>
      <c r="G171" s="56">
        <f>IF(A171&gt;0,29," ")</f>
        <v>29</v>
      </c>
    </row>
    <row r="172" spans="1:7" s="3" customFormat="1" ht="16.5" customHeight="1">
      <c r="A172" s="57">
        <v>1</v>
      </c>
      <c r="B172" s="70" t="s">
        <v>163</v>
      </c>
      <c r="C172" s="71">
        <v>1991</v>
      </c>
      <c r="D172" s="71">
        <v>432</v>
      </c>
      <c r="E172" s="70" t="s">
        <v>45</v>
      </c>
      <c r="F172" s="55" t="s">
        <v>164</v>
      </c>
      <c r="G172" s="56">
        <f>IF(A172&gt;0,32," ")</f>
        <v>32</v>
      </c>
    </row>
    <row r="173" spans="1:7" s="3" customFormat="1" ht="16.5" customHeight="1">
      <c r="A173" s="57">
        <v>1</v>
      </c>
      <c r="B173" s="70" t="s">
        <v>192</v>
      </c>
      <c r="C173" s="71">
        <v>1996</v>
      </c>
      <c r="D173" s="71">
        <v>362</v>
      </c>
      <c r="E173" s="70" t="s">
        <v>45</v>
      </c>
      <c r="F173" s="58" t="s">
        <v>193</v>
      </c>
      <c r="G173" s="56">
        <f>IF(A173&gt;0,42," ")</f>
        <v>42</v>
      </c>
    </row>
    <row r="174" spans="1:7" s="3" customFormat="1" ht="16.5" customHeight="1">
      <c r="A174" s="57">
        <v>15</v>
      </c>
      <c r="B174" s="70" t="s">
        <v>220</v>
      </c>
      <c r="C174" s="71">
        <v>1996</v>
      </c>
      <c r="D174" s="71">
        <v>355</v>
      </c>
      <c r="E174" s="70" t="s">
        <v>45</v>
      </c>
      <c r="F174" s="58" t="s">
        <v>221</v>
      </c>
      <c r="G174" s="56">
        <f>IF(A174&gt;0,28," ")</f>
        <v>28</v>
      </c>
    </row>
    <row r="175" spans="1:7" s="3" customFormat="1" ht="16.5" customHeight="1">
      <c r="A175" s="71">
        <v>17</v>
      </c>
      <c r="B175" s="70" t="s">
        <v>224</v>
      </c>
      <c r="C175" s="71">
        <v>1996</v>
      </c>
      <c r="D175" s="71">
        <v>356</v>
      </c>
      <c r="E175" s="70" t="s">
        <v>45</v>
      </c>
      <c r="F175" s="58" t="s">
        <v>225</v>
      </c>
      <c r="G175" s="58">
        <f>IF(A175&gt;0,26," ")</f>
        <v>26</v>
      </c>
    </row>
    <row r="176" spans="1:7" s="3" customFormat="1" ht="16.5" customHeight="1">
      <c r="A176" s="71">
        <v>8</v>
      </c>
      <c r="B176" s="70" t="s">
        <v>285</v>
      </c>
      <c r="C176" s="71">
        <v>2001</v>
      </c>
      <c r="D176" s="71">
        <v>9</v>
      </c>
      <c r="E176" s="70" t="s">
        <v>45</v>
      </c>
      <c r="F176" s="58" t="s">
        <v>286</v>
      </c>
      <c r="G176" s="58">
        <f>IF(A176&gt;0,35," ")</f>
        <v>35</v>
      </c>
    </row>
    <row r="177" spans="1:7" s="3" customFormat="1" ht="16.5" customHeight="1">
      <c r="A177" s="71">
        <v>8</v>
      </c>
      <c r="B177" s="70" t="s">
        <v>357</v>
      </c>
      <c r="C177" s="71">
        <v>2002</v>
      </c>
      <c r="D177" s="71">
        <v>62</v>
      </c>
      <c r="E177" s="70" t="s">
        <v>45</v>
      </c>
      <c r="F177" s="58" t="s">
        <v>358</v>
      </c>
      <c r="G177" s="58">
        <f>IF(A177&gt;0,35," ")</f>
        <v>35</v>
      </c>
    </row>
    <row r="178" spans="1:7" s="3" customFormat="1" ht="16.5" customHeight="1">
      <c r="A178" s="71">
        <v>6</v>
      </c>
      <c r="B178" s="70" t="s">
        <v>433</v>
      </c>
      <c r="C178" s="71">
        <v>1999</v>
      </c>
      <c r="D178" s="71">
        <v>112</v>
      </c>
      <c r="E178" s="70" t="s">
        <v>45</v>
      </c>
      <c r="F178" s="58" t="s">
        <v>434</v>
      </c>
      <c r="G178" s="58">
        <f>IF(A178&gt;0,37," ")</f>
        <v>37</v>
      </c>
    </row>
    <row r="179" spans="1:7" s="3" customFormat="1" ht="16.5" customHeight="1">
      <c r="A179" s="57">
        <v>1</v>
      </c>
      <c r="B179" s="70" t="s">
        <v>580</v>
      </c>
      <c r="C179" s="71">
        <v>1997</v>
      </c>
      <c r="D179" s="71">
        <v>210</v>
      </c>
      <c r="E179" s="70" t="s">
        <v>45</v>
      </c>
      <c r="F179" s="58" t="s">
        <v>581</v>
      </c>
      <c r="G179" s="56">
        <f>IF(A179&gt;0,42," ")</f>
        <v>42</v>
      </c>
    </row>
    <row r="180" spans="1:7" s="3" customFormat="1" ht="16.5" customHeight="1">
      <c r="A180" s="57">
        <v>17</v>
      </c>
      <c r="B180" s="70" t="s">
        <v>613</v>
      </c>
      <c r="C180" s="71">
        <v>1998</v>
      </c>
      <c r="D180" s="71">
        <v>212</v>
      </c>
      <c r="E180" s="70" t="s">
        <v>45</v>
      </c>
      <c r="F180" s="101" t="s">
        <v>614</v>
      </c>
      <c r="G180" s="56">
        <f>IF(A180&gt;0,26," ")</f>
        <v>26</v>
      </c>
    </row>
    <row r="181" spans="1:7" s="3" customFormat="1" ht="16.5" customHeight="1">
      <c r="A181" s="57">
        <v>23</v>
      </c>
      <c r="B181" s="70" t="s">
        <v>625</v>
      </c>
      <c r="C181" s="71">
        <v>1997</v>
      </c>
      <c r="D181" s="71">
        <v>211</v>
      </c>
      <c r="E181" s="70" t="s">
        <v>45</v>
      </c>
      <c r="F181" s="58" t="s">
        <v>626</v>
      </c>
      <c r="G181" s="56">
        <f>IF(A181&gt;0,20," ")</f>
        <v>20</v>
      </c>
    </row>
    <row r="182" spans="1:7" s="3" customFormat="1" ht="16.5" customHeight="1" thickBot="1">
      <c r="A182" s="57">
        <v>8</v>
      </c>
      <c r="B182" s="70" t="s">
        <v>802</v>
      </c>
      <c r="C182" s="71">
        <v>1965</v>
      </c>
      <c r="D182" s="71">
        <v>708</v>
      </c>
      <c r="E182" s="70" t="s">
        <v>45</v>
      </c>
      <c r="F182" s="58" t="s">
        <v>803</v>
      </c>
      <c r="G182" s="56">
        <f>IF(A182&gt;0,10," ")</f>
        <v>10</v>
      </c>
    </row>
    <row r="183" spans="1:7" s="3" customFormat="1" ht="16.5" customHeight="1">
      <c r="A183" s="67">
        <v>12</v>
      </c>
      <c r="B183" s="68" t="s">
        <v>810</v>
      </c>
      <c r="C183" s="69">
        <v>1969</v>
      </c>
      <c r="D183" s="69">
        <v>710</v>
      </c>
      <c r="E183" s="68" t="s">
        <v>45</v>
      </c>
      <c r="F183" s="50" t="s">
        <v>811</v>
      </c>
      <c r="G183" s="56">
        <f>IF(A183&gt;0,6," ")</f>
        <v>6</v>
      </c>
    </row>
    <row r="184" spans="1:7" s="3" customFormat="1" ht="16.5" customHeight="1">
      <c r="A184" s="57">
        <v>1</v>
      </c>
      <c r="B184" s="70" t="s">
        <v>836</v>
      </c>
      <c r="C184" s="71">
        <v>1990</v>
      </c>
      <c r="D184" s="71">
        <v>442</v>
      </c>
      <c r="E184" s="70" t="s">
        <v>45</v>
      </c>
      <c r="F184" s="58" t="s">
        <v>837</v>
      </c>
      <c r="G184" s="56">
        <f>IF(A184&gt;0,17," ")</f>
        <v>17</v>
      </c>
    </row>
    <row r="185" spans="1:7" s="3" customFormat="1" ht="16.5" customHeight="1">
      <c r="A185" s="57">
        <v>6</v>
      </c>
      <c r="B185" s="102" t="s">
        <v>846</v>
      </c>
      <c r="C185" s="71">
        <v>1989</v>
      </c>
      <c r="D185" s="71">
        <v>443</v>
      </c>
      <c r="E185" s="70" t="s">
        <v>45</v>
      </c>
      <c r="F185" s="58" t="s">
        <v>847</v>
      </c>
      <c r="G185" s="56">
        <f>IF(A185&gt;0,12," ")</f>
        <v>12</v>
      </c>
    </row>
    <row r="186" spans="1:8" s="3" customFormat="1" ht="16.5" customHeight="1">
      <c r="A186" s="57">
        <v>9</v>
      </c>
      <c r="B186" s="70" t="s">
        <v>852</v>
      </c>
      <c r="C186" s="71">
        <v>1975</v>
      </c>
      <c r="D186" s="71">
        <v>445</v>
      </c>
      <c r="E186" s="70" t="s">
        <v>45</v>
      </c>
      <c r="F186" s="58" t="s">
        <v>853</v>
      </c>
      <c r="G186" s="56">
        <f>IF(A186&gt;0,9," ")</f>
        <v>9</v>
      </c>
      <c r="H186" s="3">
        <f>SUM(G167:G186)</f>
        <v>501</v>
      </c>
    </row>
    <row r="187" spans="1:7" s="3" customFormat="1" ht="16.5" customHeight="1">
      <c r="A187" s="72">
        <v>6</v>
      </c>
      <c r="B187" s="64" t="s">
        <v>118</v>
      </c>
      <c r="C187" s="65">
        <v>1950</v>
      </c>
      <c r="D187" s="65">
        <v>787</v>
      </c>
      <c r="E187" s="64" t="s">
        <v>44</v>
      </c>
      <c r="F187" s="73" t="s">
        <v>119</v>
      </c>
      <c r="G187" s="63">
        <v>12</v>
      </c>
    </row>
    <row r="188" spans="1:7" s="3" customFormat="1" ht="16.5" customHeight="1">
      <c r="A188" s="72">
        <v>13</v>
      </c>
      <c r="B188" s="64" t="s">
        <v>130</v>
      </c>
      <c r="C188" s="65">
        <v>1950</v>
      </c>
      <c r="D188" s="65">
        <v>788</v>
      </c>
      <c r="E188" s="64" t="s">
        <v>44</v>
      </c>
      <c r="F188" s="73" t="s">
        <v>131</v>
      </c>
      <c r="G188" s="63">
        <v>5</v>
      </c>
    </row>
    <row r="189" spans="1:7" s="3" customFormat="1" ht="16.5" customHeight="1">
      <c r="A189" s="59">
        <v>14</v>
      </c>
      <c r="B189" s="64" t="s">
        <v>91</v>
      </c>
      <c r="C189" s="65">
        <v>1964</v>
      </c>
      <c r="D189" s="65">
        <v>752</v>
      </c>
      <c r="E189" s="64" t="s">
        <v>44</v>
      </c>
      <c r="F189" s="73" t="s">
        <v>92</v>
      </c>
      <c r="G189" s="63">
        <f>IF(A189&gt;0,4," ")</f>
        <v>4</v>
      </c>
    </row>
    <row r="190" spans="1:7" s="3" customFormat="1" ht="16.5" customHeight="1">
      <c r="A190" s="59">
        <v>15</v>
      </c>
      <c r="B190" s="64" t="s">
        <v>93</v>
      </c>
      <c r="C190" s="65">
        <v>1959</v>
      </c>
      <c r="D190" s="65">
        <v>750</v>
      </c>
      <c r="E190" s="64" t="s">
        <v>44</v>
      </c>
      <c r="F190" s="73" t="s">
        <v>94</v>
      </c>
      <c r="G190" s="63">
        <f>IF(A190&gt;0,3," ")</f>
        <v>3</v>
      </c>
    </row>
    <row r="191" spans="1:7" s="3" customFormat="1" ht="16.5" customHeight="1">
      <c r="A191" s="59">
        <v>20</v>
      </c>
      <c r="B191" s="64" t="s">
        <v>105</v>
      </c>
      <c r="C191" s="65">
        <v>1957</v>
      </c>
      <c r="D191" s="65">
        <v>751</v>
      </c>
      <c r="E191" s="64" t="s">
        <v>44</v>
      </c>
      <c r="F191" s="73" t="s">
        <v>106</v>
      </c>
      <c r="G191" s="63">
        <f>IF(A191&gt;0,2," ")</f>
        <v>2</v>
      </c>
    </row>
    <row r="192" spans="1:7" s="3" customFormat="1" ht="16.5" customHeight="1">
      <c r="A192" s="59">
        <v>12</v>
      </c>
      <c r="B192" s="64" t="s">
        <v>159</v>
      </c>
      <c r="C192" s="65">
        <v>1993</v>
      </c>
      <c r="D192" s="65">
        <v>428</v>
      </c>
      <c r="E192" s="64" t="s">
        <v>44</v>
      </c>
      <c r="F192" s="62" t="s">
        <v>160</v>
      </c>
      <c r="G192" s="63">
        <f>IF(A192&gt;0,21," ")</f>
        <v>21</v>
      </c>
    </row>
    <row r="193" spans="1:7" s="3" customFormat="1" ht="16.5" customHeight="1">
      <c r="A193" s="59">
        <v>13</v>
      </c>
      <c r="B193" s="64" t="s">
        <v>161</v>
      </c>
      <c r="C193" s="65">
        <v>1993</v>
      </c>
      <c r="D193" s="65">
        <v>427</v>
      </c>
      <c r="E193" s="64" t="s">
        <v>44</v>
      </c>
      <c r="F193" s="62" t="s">
        <v>162</v>
      </c>
      <c r="G193" s="63">
        <f>IF(A193&gt;0,20," ")</f>
        <v>20</v>
      </c>
    </row>
    <row r="194" spans="1:7" s="3" customFormat="1" ht="16.5" customHeight="1">
      <c r="A194" s="59">
        <v>2</v>
      </c>
      <c r="B194" s="64" t="s">
        <v>183</v>
      </c>
      <c r="C194" s="65">
        <v>1994</v>
      </c>
      <c r="D194" s="65">
        <v>95</v>
      </c>
      <c r="E194" s="64" t="s">
        <v>44</v>
      </c>
      <c r="F194" s="62" t="s">
        <v>184</v>
      </c>
      <c r="G194" s="63">
        <f>IF(A194&gt;0,31," ")</f>
        <v>31</v>
      </c>
    </row>
    <row r="195" spans="1:7" s="3" customFormat="1" ht="16.5" customHeight="1">
      <c r="A195" s="59">
        <v>18</v>
      </c>
      <c r="B195" s="64" t="s">
        <v>226</v>
      </c>
      <c r="C195" s="65">
        <v>1996</v>
      </c>
      <c r="D195" s="65">
        <v>384</v>
      </c>
      <c r="E195" s="64" t="s">
        <v>44</v>
      </c>
      <c r="F195" s="62" t="s">
        <v>227</v>
      </c>
      <c r="G195" s="63">
        <f>IF(A195&gt;0,25," ")</f>
        <v>25</v>
      </c>
    </row>
    <row r="196" spans="1:7" s="3" customFormat="1" ht="16.5" customHeight="1">
      <c r="A196" s="59">
        <v>23</v>
      </c>
      <c r="B196" s="64" t="s">
        <v>236</v>
      </c>
      <c r="C196" s="65">
        <v>1995</v>
      </c>
      <c r="D196" s="65">
        <v>387</v>
      </c>
      <c r="E196" s="64" t="s">
        <v>44</v>
      </c>
      <c r="F196" s="62" t="s">
        <v>237</v>
      </c>
      <c r="G196" s="63">
        <f>IF(A196&gt;0,20," ")</f>
        <v>20</v>
      </c>
    </row>
    <row r="197" spans="1:7" s="3" customFormat="1" ht="16.5" customHeight="1">
      <c r="A197" s="59">
        <v>2</v>
      </c>
      <c r="B197" s="64" t="s">
        <v>273</v>
      </c>
      <c r="C197" s="65">
        <v>2001</v>
      </c>
      <c r="D197" s="65">
        <v>21</v>
      </c>
      <c r="E197" s="64" t="s">
        <v>44</v>
      </c>
      <c r="F197" s="62" t="s">
        <v>274</v>
      </c>
      <c r="G197" s="63">
        <f>IF(A197&gt;0,41," ")</f>
        <v>41</v>
      </c>
    </row>
    <row r="198" spans="1:7" s="3" customFormat="1" ht="16.5" customHeight="1">
      <c r="A198" s="59">
        <v>7</v>
      </c>
      <c r="B198" s="64" t="s">
        <v>283</v>
      </c>
      <c r="C198" s="65">
        <v>2001</v>
      </c>
      <c r="D198" s="65">
        <v>25</v>
      </c>
      <c r="E198" s="64" t="s">
        <v>44</v>
      </c>
      <c r="F198" s="62" t="s">
        <v>284</v>
      </c>
      <c r="G198" s="63">
        <f>IF(A198&gt;0,36," ")</f>
        <v>36</v>
      </c>
    </row>
    <row r="199" spans="1:7" s="3" customFormat="1" ht="16.5" customHeight="1">
      <c r="A199" s="59">
        <v>11</v>
      </c>
      <c r="B199" s="64" t="s">
        <v>292</v>
      </c>
      <c r="C199" s="65">
        <v>2001</v>
      </c>
      <c r="D199" s="65">
        <v>27</v>
      </c>
      <c r="E199" s="64" t="s">
        <v>44</v>
      </c>
      <c r="F199" s="62" t="s">
        <v>293</v>
      </c>
      <c r="G199" s="63">
        <f>IF(A199&gt;0,32," ")</f>
        <v>32</v>
      </c>
    </row>
    <row r="200" spans="1:7" s="3" customFormat="1" ht="16.5" customHeight="1">
      <c r="A200" s="59">
        <v>13</v>
      </c>
      <c r="B200" s="64" t="s">
        <v>296</v>
      </c>
      <c r="C200" s="65">
        <v>2001</v>
      </c>
      <c r="D200" s="65">
        <v>22</v>
      </c>
      <c r="E200" s="64" t="s">
        <v>44</v>
      </c>
      <c r="F200" s="62" t="s">
        <v>297</v>
      </c>
      <c r="G200" s="63">
        <f>IF(A200&gt;0,30," ")</f>
        <v>30</v>
      </c>
    </row>
    <row r="201" spans="1:7" s="3" customFormat="1" ht="16.5" customHeight="1">
      <c r="A201" s="59">
        <v>17</v>
      </c>
      <c r="B201" s="64" t="s">
        <v>304</v>
      </c>
      <c r="C201" s="65">
        <v>2001</v>
      </c>
      <c r="D201" s="65">
        <v>23</v>
      </c>
      <c r="E201" s="64" t="s">
        <v>44</v>
      </c>
      <c r="F201" s="62" t="s">
        <v>305</v>
      </c>
      <c r="G201" s="63">
        <f>IF(A201&gt;0,26," ")</f>
        <v>26</v>
      </c>
    </row>
    <row r="202" spans="1:7" s="3" customFormat="1" ht="16.5" customHeight="1">
      <c r="A202" s="59">
        <v>19</v>
      </c>
      <c r="B202" s="64" t="s">
        <v>308</v>
      </c>
      <c r="C202" s="65">
        <v>2002</v>
      </c>
      <c r="D202" s="65">
        <v>43</v>
      </c>
      <c r="E202" s="64" t="s">
        <v>44</v>
      </c>
      <c r="F202" s="62" t="s">
        <v>309</v>
      </c>
      <c r="G202" s="63">
        <f>IF(A202&gt;0,24," ")</f>
        <v>24</v>
      </c>
    </row>
    <row r="203" spans="1:7" s="3" customFormat="1" ht="16.5" customHeight="1">
      <c r="A203" s="59">
        <v>30</v>
      </c>
      <c r="B203" s="64" t="s">
        <v>330</v>
      </c>
      <c r="C203" s="65">
        <v>2001</v>
      </c>
      <c r="D203" s="65">
        <v>24</v>
      </c>
      <c r="E203" s="64" t="s">
        <v>44</v>
      </c>
      <c r="F203" s="62" t="s">
        <v>331</v>
      </c>
      <c r="G203" s="63">
        <f>IF(A203&gt;0,13," ")</f>
        <v>13</v>
      </c>
    </row>
    <row r="204" spans="1:7" s="3" customFormat="1" ht="16.5" customHeight="1">
      <c r="A204" s="59">
        <v>17</v>
      </c>
      <c r="B204" s="64" t="s">
        <v>375</v>
      </c>
      <c r="C204" s="65">
        <v>2002</v>
      </c>
      <c r="D204" s="65">
        <v>72</v>
      </c>
      <c r="E204" s="64" t="s">
        <v>44</v>
      </c>
      <c r="F204" s="62" t="s">
        <v>376</v>
      </c>
      <c r="G204" s="63">
        <f>IF(A204&gt;0,26," ")</f>
        <v>26</v>
      </c>
    </row>
    <row r="205" spans="1:7" s="3" customFormat="1" ht="16.5" customHeight="1">
      <c r="A205" s="59">
        <v>24</v>
      </c>
      <c r="B205" s="64" t="s">
        <v>389</v>
      </c>
      <c r="C205" s="65">
        <v>2001</v>
      </c>
      <c r="D205" s="65">
        <v>70</v>
      </c>
      <c r="E205" s="64" t="s">
        <v>44</v>
      </c>
      <c r="F205" s="62" t="s">
        <v>390</v>
      </c>
      <c r="G205" s="63">
        <f>IF(A205&gt;0,19," ")</f>
        <v>19</v>
      </c>
    </row>
    <row r="206" spans="1:7" s="3" customFormat="1" ht="16.5" customHeight="1">
      <c r="A206" s="59">
        <v>27</v>
      </c>
      <c r="B206" s="64" t="s">
        <v>395</v>
      </c>
      <c r="C206" s="65">
        <v>2002</v>
      </c>
      <c r="D206" s="65">
        <v>71</v>
      </c>
      <c r="E206" s="64" t="s">
        <v>44</v>
      </c>
      <c r="F206" s="62" t="s">
        <v>396</v>
      </c>
      <c r="G206" s="63">
        <f>IF(A206&gt;0,16," ")</f>
        <v>16</v>
      </c>
    </row>
    <row r="207" spans="1:7" s="3" customFormat="1" ht="16.5" customHeight="1">
      <c r="A207" s="59">
        <v>28</v>
      </c>
      <c r="B207" s="64" t="s">
        <v>397</v>
      </c>
      <c r="C207" s="65">
        <v>2002</v>
      </c>
      <c r="D207" s="65">
        <v>74</v>
      </c>
      <c r="E207" s="64" t="s">
        <v>44</v>
      </c>
      <c r="F207" s="62" t="s">
        <v>398</v>
      </c>
      <c r="G207" s="63">
        <f>IF(A207&gt;0,15," ")</f>
        <v>15</v>
      </c>
    </row>
    <row r="208" spans="1:7" s="3" customFormat="1" ht="16.5" customHeight="1">
      <c r="A208" s="59">
        <v>31</v>
      </c>
      <c r="B208" s="64" t="s">
        <v>403</v>
      </c>
      <c r="C208" s="65">
        <v>2002</v>
      </c>
      <c r="D208" s="65">
        <v>73</v>
      </c>
      <c r="E208" s="64" t="s">
        <v>44</v>
      </c>
      <c r="F208" s="62" t="s">
        <v>404</v>
      </c>
      <c r="G208" s="63">
        <f>IF(A208&gt;0,12," ")</f>
        <v>12</v>
      </c>
    </row>
    <row r="209" spans="1:7" s="3" customFormat="1" ht="16.5" customHeight="1">
      <c r="A209" s="59">
        <v>34</v>
      </c>
      <c r="B209" s="64" t="s">
        <v>409</v>
      </c>
      <c r="C209" s="65">
        <v>2001</v>
      </c>
      <c r="D209" s="65">
        <v>75</v>
      </c>
      <c r="E209" s="64" t="s">
        <v>44</v>
      </c>
      <c r="F209" s="62" t="s">
        <v>410</v>
      </c>
      <c r="G209" s="63">
        <f>IF(A209&gt;0,9," ")</f>
        <v>9</v>
      </c>
    </row>
    <row r="210" spans="1:7" s="3" customFormat="1" ht="16.5" customHeight="1">
      <c r="A210" s="59">
        <v>37</v>
      </c>
      <c r="B210" s="64" t="s">
        <v>415</v>
      </c>
      <c r="C210" s="65">
        <v>2001</v>
      </c>
      <c r="D210" s="65">
        <v>76</v>
      </c>
      <c r="E210" s="64" t="s">
        <v>44</v>
      </c>
      <c r="F210" s="62" t="s">
        <v>416</v>
      </c>
      <c r="G210" s="63">
        <f>IF(A210&gt;0,6," ")</f>
        <v>6</v>
      </c>
    </row>
    <row r="211" spans="1:7" s="3" customFormat="1" ht="16.5" customHeight="1">
      <c r="A211" s="59">
        <v>2</v>
      </c>
      <c r="B211" s="64" t="s">
        <v>425</v>
      </c>
      <c r="C211" s="65">
        <v>1999</v>
      </c>
      <c r="D211" s="65">
        <v>130</v>
      </c>
      <c r="E211" s="64" t="s">
        <v>44</v>
      </c>
      <c r="F211" s="62" t="s">
        <v>426</v>
      </c>
      <c r="G211" s="63">
        <f>IF(A211&gt;0,41," ")</f>
        <v>41</v>
      </c>
    </row>
    <row r="212" spans="1:7" s="3" customFormat="1" ht="16.5" customHeight="1">
      <c r="A212" s="59">
        <v>3</v>
      </c>
      <c r="B212" s="64" t="s">
        <v>427</v>
      </c>
      <c r="C212" s="65">
        <v>1999</v>
      </c>
      <c r="D212" s="65">
        <v>129</v>
      </c>
      <c r="E212" s="64" t="s">
        <v>44</v>
      </c>
      <c r="F212" s="62" t="s">
        <v>428</v>
      </c>
      <c r="G212" s="63">
        <f>IF(A212&gt;0,40," ")</f>
        <v>40</v>
      </c>
    </row>
    <row r="213" spans="1:7" s="3" customFormat="1" ht="16.5" customHeight="1">
      <c r="A213" s="59">
        <v>11</v>
      </c>
      <c r="B213" s="64" t="s">
        <v>443</v>
      </c>
      <c r="C213" s="65">
        <v>2000</v>
      </c>
      <c r="D213" s="65">
        <v>128</v>
      </c>
      <c r="E213" s="64" t="s">
        <v>44</v>
      </c>
      <c r="F213" s="62" t="s">
        <v>444</v>
      </c>
      <c r="G213" s="63">
        <f>IF(A213&gt;0,32," ")</f>
        <v>32</v>
      </c>
    </row>
    <row r="214" spans="1:7" s="3" customFormat="1" ht="16.5" customHeight="1">
      <c r="A214" s="65">
        <v>19</v>
      </c>
      <c r="B214" s="64" t="s">
        <v>458</v>
      </c>
      <c r="C214" s="65">
        <v>2000</v>
      </c>
      <c r="D214" s="65">
        <v>127</v>
      </c>
      <c r="E214" s="64" t="s">
        <v>44</v>
      </c>
      <c r="F214" s="62" t="s">
        <v>459</v>
      </c>
      <c r="G214" s="62">
        <f>IF(A214&gt;0,24," ")</f>
        <v>24</v>
      </c>
    </row>
    <row r="215" spans="1:7" s="3" customFormat="1" ht="16.5" customHeight="1">
      <c r="A215" s="65">
        <v>28</v>
      </c>
      <c r="B215" s="64" t="s">
        <v>474</v>
      </c>
      <c r="C215" s="65">
        <v>2000</v>
      </c>
      <c r="D215" s="65">
        <v>154</v>
      </c>
      <c r="E215" s="64" t="s">
        <v>44</v>
      </c>
      <c r="F215" s="62" t="s">
        <v>475</v>
      </c>
      <c r="G215" s="62">
        <f>IF(A215&gt;0,14," ")</f>
        <v>14</v>
      </c>
    </row>
    <row r="216" spans="1:7" s="3" customFormat="1" ht="16.5" customHeight="1">
      <c r="A216" s="65">
        <v>1</v>
      </c>
      <c r="B216" s="64" t="s">
        <v>509</v>
      </c>
      <c r="C216" s="65">
        <v>1999</v>
      </c>
      <c r="D216" s="65">
        <v>189</v>
      </c>
      <c r="E216" s="64" t="s">
        <v>44</v>
      </c>
      <c r="F216" s="62" t="s">
        <v>510</v>
      </c>
      <c r="G216" s="62">
        <f>IF(A216&gt;0,42," ")</f>
        <v>42</v>
      </c>
    </row>
    <row r="217" spans="1:7" s="3" customFormat="1" ht="16.5" customHeight="1">
      <c r="A217" s="65">
        <v>10</v>
      </c>
      <c r="B217" s="64" t="s">
        <v>526</v>
      </c>
      <c r="C217" s="65">
        <v>2000</v>
      </c>
      <c r="D217" s="65">
        <v>186</v>
      </c>
      <c r="E217" s="64" t="s">
        <v>44</v>
      </c>
      <c r="F217" s="62" t="s">
        <v>527</v>
      </c>
      <c r="G217" s="62">
        <f>IF(A217&gt;0,33," ")</f>
        <v>33</v>
      </c>
    </row>
    <row r="218" spans="1:7" s="3" customFormat="1" ht="16.5" customHeight="1">
      <c r="A218" s="59">
        <v>17</v>
      </c>
      <c r="B218" s="64" t="s">
        <v>539</v>
      </c>
      <c r="C218" s="65">
        <v>2000</v>
      </c>
      <c r="D218" s="65">
        <v>184</v>
      </c>
      <c r="E218" s="64" t="s">
        <v>44</v>
      </c>
      <c r="F218" s="62" t="s">
        <v>540</v>
      </c>
      <c r="G218" s="63">
        <f>IF(A218&gt;0,26," ")</f>
        <v>26</v>
      </c>
    </row>
    <row r="219" spans="1:7" s="3" customFormat="1" ht="16.5" customHeight="1">
      <c r="A219" s="59">
        <v>19</v>
      </c>
      <c r="B219" s="64" t="s">
        <v>543</v>
      </c>
      <c r="C219" s="65">
        <v>2000</v>
      </c>
      <c r="D219" s="65">
        <v>185</v>
      </c>
      <c r="E219" s="64" t="s">
        <v>44</v>
      </c>
      <c r="F219" s="62" t="s">
        <v>544</v>
      </c>
      <c r="G219" s="63">
        <f>IF(A219&gt;0,24," ")</f>
        <v>24</v>
      </c>
    </row>
    <row r="220" spans="1:7" s="3" customFormat="1" ht="16.5" customHeight="1">
      <c r="A220" s="59">
        <v>10</v>
      </c>
      <c r="B220" s="64" t="s">
        <v>599</v>
      </c>
      <c r="C220" s="65">
        <v>1998</v>
      </c>
      <c r="D220" s="65">
        <v>238</v>
      </c>
      <c r="E220" s="64" t="s">
        <v>44</v>
      </c>
      <c r="F220" s="62" t="s">
        <v>600</v>
      </c>
      <c r="G220" s="63">
        <f>IF(A220&gt;0,33," ")</f>
        <v>33</v>
      </c>
    </row>
    <row r="221" spans="1:7" s="3" customFormat="1" ht="16.5" customHeight="1">
      <c r="A221" s="59">
        <v>14</v>
      </c>
      <c r="B221" s="64" t="s">
        <v>607</v>
      </c>
      <c r="C221" s="65">
        <v>1998</v>
      </c>
      <c r="D221" s="65">
        <v>239</v>
      </c>
      <c r="E221" s="64" t="s">
        <v>44</v>
      </c>
      <c r="F221" s="62" t="s">
        <v>608</v>
      </c>
      <c r="G221" s="63">
        <f>IF(A221&gt;0,29," ")</f>
        <v>29</v>
      </c>
    </row>
    <row r="222" spans="1:7" s="3" customFormat="1" ht="16.5" customHeight="1">
      <c r="A222" s="59">
        <v>27</v>
      </c>
      <c r="B222" s="64" t="s">
        <v>633</v>
      </c>
      <c r="C222" s="65">
        <v>1997</v>
      </c>
      <c r="D222" s="65">
        <v>237</v>
      </c>
      <c r="E222" s="64" t="s">
        <v>44</v>
      </c>
      <c r="F222" s="62" t="s">
        <v>634</v>
      </c>
      <c r="G222" s="63">
        <f>IF(A222&gt;0,16," ")</f>
        <v>16</v>
      </c>
    </row>
    <row r="223" spans="1:7" s="3" customFormat="1" ht="16.5" customHeight="1">
      <c r="A223" s="59">
        <v>28</v>
      </c>
      <c r="B223" s="64" t="s">
        <v>635</v>
      </c>
      <c r="C223" s="65">
        <v>1998</v>
      </c>
      <c r="D223" s="65">
        <v>236</v>
      </c>
      <c r="E223" s="64" t="s">
        <v>44</v>
      </c>
      <c r="F223" s="62" t="s">
        <v>636</v>
      </c>
      <c r="G223" s="63">
        <f>IF(A223&gt;0,15," ")</f>
        <v>15</v>
      </c>
    </row>
    <row r="224" spans="1:7" s="3" customFormat="1" ht="16.5" customHeight="1">
      <c r="A224" s="59">
        <v>36</v>
      </c>
      <c r="B224" s="64" t="s">
        <v>650</v>
      </c>
      <c r="C224" s="65">
        <v>1998</v>
      </c>
      <c r="D224" s="65">
        <v>235</v>
      </c>
      <c r="E224" s="64" t="s">
        <v>44</v>
      </c>
      <c r="F224" s="62" t="s">
        <v>651</v>
      </c>
      <c r="G224" s="63">
        <f>IF(A224&gt;0,7," ")</f>
        <v>7</v>
      </c>
    </row>
    <row r="225" spans="1:7" s="3" customFormat="1" ht="16.5" customHeight="1">
      <c r="A225" s="59">
        <v>2</v>
      </c>
      <c r="B225" s="64" t="s">
        <v>656</v>
      </c>
      <c r="C225" s="65">
        <v>1997</v>
      </c>
      <c r="D225" s="65">
        <v>333</v>
      </c>
      <c r="E225" s="64" t="s">
        <v>44</v>
      </c>
      <c r="F225" s="62" t="s">
        <v>657</v>
      </c>
      <c r="G225" s="63">
        <f>IF(A225&gt;0,41," ")</f>
        <v>41</v>
      </c>
    </row>
    <row r="226" spans="1:7" s="3" customFormat="1" ht="16.5" customHeight="1">
      <c r="A226" s="59">
        <v>6</v>
      </c>
      <c r="B226" s="64" t="s">
        <v>664</v>
      </c>
      <c r="C226" s="65">
        <v>1997</v>
      </c>
      <c r="D226" s="65">
        <v>334</v>
      </c>
      <c r="E226" s="64" t="s">
        <v>44</v>
      </c>
      <c r="F226" s="62" t="s">
        <v>665</v>
      </c>
      <c r="G226" s="63">
        <f>IF(A226&gt;0,37," ")</f>
        <v>37</v>
      </c>
    </row>
    <row r="227" spans="1:7" s="3" customFormat="1" ht="16.5" customHeight="1" thickBot="1">
      <c r="A227" s="59">
        <v>12</v>
      </c>
      <c r="B227" s="64" t="s">
        <v>675</v>
      </c>
      <c r="C227" s="65">
        <v>1998</v>
      </c>
      <c r="D227" s="65">
        <v>335</v>
      </c>
      <c r="E227" s="64" t="s">
        <v>44</v>
      </c>
      <c r="F227" s="62" t="s">
        <v>676</v>
      </c>
      <c r="G227" s="63">
        <f>IF(A227&gt;0,31," ")</f>
        <v>31</v>
      </c>
    </row>
    <row r="228" spans="1:7" s="3" customFormat="1" ht="16.5" customHeight="1">
      <c r="A228" s="88">
        <v>17</v>
      </c>
      <c r="B228" s="90" t="s">
        <v>685</v>
      </c>
      <c r="C228" s="91">
        <v>1998</v>
      </c>
      <c r="D228" s="91">
        <v>336</v>
      </c>
      <c r="E228" s="90" t="s">
        <v>44</v>
      </c>
      <c r="F228" s="92" t="s">
        <v>686</v>
      </c>
      <c r="G228" s="63">
        <f>IF(A228&gt;0,26," ")</f>
        <v>26</v>
      </c>
    </row>
    <row r="229" spans="1:7" s="3" customFormat="1" ht="16.5" customHeight="1">
      <c r="A229" s="59">
        <v>3</v>
      </c>
      <c r="B229" s="64" t="s">
        <v>711</v>
      </c>
      <c r="C229" s="65">
        <v>1952</v>
      </c>
      <c r="D229" s="65">
        <v>491</v>
      </c>
      <c r="E229" s="64" t="s">
        <v>44</v>
      </c>
      <c r="F229" s="62" t="s">
        <v>712</v>
      </c>
      <c r="G229" s="63">
        <f>IF(A229&gt;0,15," ")</f>
        <v>15</v>
      </c>
    </row>
    <row r="230" spans="1:7" s="3" customFormat="1" ht="16.5" customHeight="1">
      <c r="A230" s="59">
        <v>6</v>
      </c>
      <c r="B230" s="64" t="s">
        <v>769</v>
      </c>
      <c r="C230" s="65">
        <v>1964</v>
      </c>
      <c r="D230" s="65">
        <v>768</v>
      </c>
      <c r="E230" s="64" t="s">
        <v>44</v>
      </c>
      <c r="F230" s="62" t="s">
        <v>770</v>
      </c>
      <c r="G230" s="63">
        <f>IF(A230&gt;0,12," ")</f>
        <v>12</v>
      </c>
    </row>
    <row r="231" spans="1:7" s="3" customFormat="1" ht="16.5" customHeight="1">
      <c r="A231" s="59">
        <v>10</v>
      </c>
      <c r="B231" s="64" t="s">
        <v>777</v>
      </c>
      <c r="C231" s="65">
        <v>1964</v>
      </c>
      <c r="D231" s="65">
        <v>770</v>
      </c>
      <c r="E231" s="64" t="s">
        <v>44</v>
      </c>
      <c r="F231" s="62" t="s">
        <v>778</v>
      </c>
      <c r="G231" s="63">
        <f>IF(A231&gt;0,8," ")</f>
        <v>8</v>
      </c>
    </row>
    <row r="232" spans="1:7" s="3" customFormat="1" ht="16.5" customHeight="1">
      <c r="A232" s="59">
        <v>14</v>
      </c>
      <c r="B232" s="64" t="s">
        <v>785</v>
      </c>
      <c r="C232" s="65">
        <v>1963</v>
      </c>
      <c r="D232" s="65">
        <v>769</v>
      </c>
      <c r="E232" s="64" t="s">
        <v>44</v>
      </c>
      <c r="F232" s="62" t="s">
        <v>786</v>
      </c>
      <c r="G232" s="63">
        <f>IF(A232&gt;0,4," ")</f>
        <v>4</v>
      </c>
    </row>
    <row r="233" spans="1:7" s="3" customFormat="1" ht="16.5" customHeight="1">
      <c r="A233" s="59">
        <v>1</v>
      </c>
      <c r="B233" s="64" t="s">
        <v>788</v>
      </c>
      <c r="C233" s="65">
        <v>1967</v>
      </c>
      <c r="D233" s="65">
        <v>719</v>
      </c>
      <c r="E233" s="64" t="s">
        <v>44</v>
      </c>
      <c r="F233" s="62" t="s">
        <v>789</v>
      </c>
      <c r="G233" s="63">
        <f>IF(A233&gt;0,17," ")</f>
        <v>17</v>
      </c>
    </row>
    <row r="234" spans="1:7" s="3" customFormat="1" ht="16.5" customHeight="1">
      <c r="A234" s="59">
        <v>16</v>
      </c>
      <c r="B234" s="64" t="s">
        <v>818</v>
      </c>
      <c r="C234" s="65">
        <v>1965</v>
      </c>
      <c r="D234" s="65">
        <v>723</v>
      </c>
      <c r="E234" s="64" t="s">
        <v>44</v>
      </c>
      <c r="F234" s="62" t="s">
        <v>819</v>
      </c>
      <c r="G234" s="63">
        <f>IF(A234&gt;0,2," ")</f>
        <v>2</v>
      </c>
    </row>
    <row r="235" spans="1:7" s="3" customFormat="1" ht="16.5" customHeight="1">
      <c r="A235" s="59">
        <v>20</v>
      </c>
      <c r="B235" s="64" t="s">
        <v>826</v>
      </c>
      <c r="C235" s="65">
        <v>1965</v>
      </c>
      <c r="D235" s="65">
        <v>721</v>
      </c>
      <c r="E235" s="64" t="s">
        <v>44</v>
      </c>
      <c r="F235" s="62" t="s">
        <v>827</v>
      </c>
      <c r="G235" s="63">
        <f>IF(A235&gt;0,2," ")</f>
        <v>2</v>
      </c>
    </row>
    <row r="236" spans="1:7" s="3" customFormat="1" ht="16.5" customHeight="1">
      <c r="A236" s="59">
        <v>21</v>
      </c>
      <c r="B236" s="64" t="s">
        <v>828</v>
      </c>
      <c r="C236" s="65">
        <v>1968</v>
      </c>
      <c r="D236" s="65">
        <v>722</v>
      </c>
      <c r="E236" s="64" t="s">
        <v>44</v>
      </c>
      <c r="F236" s="62" t="s">
        <v>829</v>
      </c>
      <c r="G236" s="63">
        <f>IF(A236&gt;0,2," ")</f>
        <v>2</v>
      </c>
    </row>
    <row r="237" spans="1:7" s="3" customFormat="1" ht="16.5" customHeight="1">
      <c r="A237" s="59">
        <v>2</v>
      </c>
      <c r="B237" s="64" t="s">
        <v>838</v>
      </c>
      <c r="C237" s="65">
        <v>1985</v>
      </c>
      <c r="D237" s="65">
        <v>458</v>
      </c>
      <c r="E237" s="64" t="s">
        <v>44</v>
      </c>
      <c r="F237" s="62" t="s">
        <v>839</v>
      </c>
      <c r="G237" s="63">
        <f>IF(A237&gt;0,16," ")</f>
        <v>16</v>
      </c>
    </row>
    <row r="238" spans="1:7" s="3" customFormat="1" ht="16.5" customHeight="1">
      <c r="A238" s="59">
        <v>7</v>
      </c>
      <c r="B238" s="64" t="s">
        <v>848</v>
      </c>
      <c r="C238" s="65">
        <v>1990</v>
      </c>
      <c r="D238" s="65">
        <v>456</v>
      </c>
      <c r="E238" s="64" t="s">
        <v>44</v>
      </c>
      <c r="F238" s="62" t="s">
        <v>849</v>
      </c>
      <c r="G238" s="63">
        <f>IF(A238&gt;0,11," ")</f>
        <v>11</v>
      </c>
    </row>
    <row r="239" spans="1:7" s="3" customFormat="1" ht="16.5" customHeight="1">
      <c r="A239" s="59">
        <v>11</v>
      </c>
      <c r="B239" s="64" t="s">
        <v>856</v>
      </c>
      <c r="C239" s="65">
        <v>1980</v>
      </c>
      <c r="D239" s="65">
        <v>454</v>
      </c>
      <c r="E239" s="64" t="s">
        <v>44</v>
      </c>
      <c r="F239" s="62" t="s">
        <v>857</v>
      </c>
      <c r="G239" s="63">
        <f>IF(A239&gt;0,7," ")</f>
        <v>7</v>
      </c>
    </row>
    <row r="240" spans="1:8" s="3" customFormat="1" ht="16.5" customHeight="1">
      <c r="A240" s="59">
        <v>15</v>
      </c>
      <c r="B240" s="64" t="s">
        <v>864</v>
      </c>
      <c r="C240" s="65">
        <v>1990</v>
      </c>
      <c r="D240" s="65">
        <v>457</v>
      </c>
      <c r="E240" s="64" t="s">
        <v>44</v>
      </c>
      <c r="F240" s="62" t="s">
        <v>865</v>
      </c>
      <c r="G240" s="63">
        <f>IF(A240&gt;0,3," ")</f>
        <v>3</v>
      </c>
      <c r="H240" s="3">
        <f>SUM(G187:G240)</f>
        <v>1058</v>
      </c>
    </row>
    <row r="241" spans="1:7" s="3" customFormat="1" ht="16.5" customHeight="1">
      <c r="A241" s="52">
        <v>3</v>
      </c>
      <c r="B241" s="70" t="s">
        <v>111</v>
      </c>
      <c r="C241" s="71">
        <v>1949</v>
      </c>
      <c r="D241" s="71">
        <v>785</v>
      </c>
      <c r="E241" s="70" t="s">
        <v>49</v>
      </c>
      <c r="F241" s="55" t="s">
        <v>112</v>
      </c>
      <c r="G241" s="56">
        <v>15</v>
      </c>
    </row>
    <row r="242" spans="1:7" s="3" customFormat="1" ht="16.5" customHeight="1">
      <c r="A242" s="57">
        <v>4</v>
      </c>
      <c r="B242" s="70" t="s">
        <v>246</v>
      </c>
      <c r="C242" s="71">
        <v>1995</v>
      </c>
      <c r="D242" s="71">
        <v>289</v>
      </c>
      <c r="E242" s="70" t="s">
        <v>49</v>
      </c>
      <c r="F242" s="58" t="s">
        <v>247</v>
      </c>
      <c r="G242" s="56">
        <f>IF(A242&gt;0,39," ")</f>
        <v>39</v>
      </c>
    </row>
    <row r="243" spans="1:8" s="3" customFormat="1" ht="16.5" customHeight="1">
      <c r="A243" s="57">
        <v>12</v>
      </c>
      <c r="B243" s="70" t="s">
        <v>530</v>
      </c>
      <c r="C243" s="71">
        <v>1999</v>
      </c>
      <c r="D243" s="71">
        <v>182</v>
      </c>
      <c r="E243" s="70" t="s">
        <v>49</v>
      </c>
      <c r="F243" s="58" t="s">
        <v>531</v>
      </c>
      <c r="G243" s="56">
        <f>IF(A243&gt;0,31," ")</f>
        <v>31</v>
      </c>
      <c r="H243" s="3">
        <f>SUM(G241:G243)</f>
        <v>85</v>
      </c>
    </row>
    <row r="244" spans="1:7" s="3" customFormat="1" ht="16.5" customHeight="1">
      <c r="A244" s="72">
        <v>9</v>
      </c>
      <c r="B244" s="64" t="s">
        <v>124</v>
      </c>
      <c r="C244" s="65">
        <v>1949</v>
      </c>
      <c r="D244" s="65">
        <v>778</v>
      </c>
      <c r="E244" s="64" t="s">
        <v>55</v>
      </c>
      <c r="F244" s="73" t="s">
        <v>125</v>
      </c>
      <c r="G244" s="63">
        <v>9</v>
      </c>
    </row>
    <row r="245" spans="1:7" s="3" customFormat="1" ht="16.5" customHeight="1">
      <c r="A245" s="59">
        <v>32</v>
      </c>
      <c r="B245" s="64" t="s">
        <v>334</v>
      </c>
      <c r="C245" s="65">
        <v>2002</v>
      </c>
      <c r="D245" s="65">
        <v>8</v>
      </c>
      <c r="E245" s="64" t="s">
        <v>55</v>
      </c>
      <c r="F245" s="62" t="s">
        <v>335</v>
      </c>
      <c r="G245" s="63">
        <f>IF(A245&gt;0,11," ")</f>
        <v>11</v>
      </c>
    </row>
    <row r="246" spans="1:7" s="3" customFormat="1" ht="16.5" customHeight="1">
      <c r="A246" s="59">
        <v>25</v>
      </c>
      <c r="B246" s="64" t="s">
        <v>391</v>
      </c>
      <c r="C246" s="65">
        <v>2001</v>
      </c>
      <c r="D246" s="65">
        <v>60</v>
      </c>
      <c r="E246" s="64" t="s">
        <v>55</v>
      </c>
      <c r="F246" s="62" t="s">
        <v>392</v>
      </c>
      <c r="G246" s="63">
        <f>IF(A246&gt;0,18," ")</f>
        <v>18</v>
      </c>
    </row>
    <row r="247" spans="1:7" s="3" customFormat="1" ht="16.5" customHeight="1">
      <c r="A247" s="59">
        <v>38</v>
      </c>
      <c r="B247" s="64" t="s">
        <v>417</v>
      </c>
      <c r="C247" s="65">
        <v>2001</v>
      </c>
      <c r="D247" s="65">
        <v>58</v>
      </c>
      <c r="E247" s="64" t="s">
        <v>55</v>
      </c>
      <c r="F247" s="62" t="s">
        <v>418</v>
      </c>
      <c r="G247" s="63">
        <f>IF(A247&gt;0,5," ")</f>
        <v>5</v>
      </c>
    </row>
    <row r="248" spans="1:7" s="3" customFormat="1" ht="16.5" customHeight="1">
      <c r="A248" s="59">
        <v>40</v>
      </c>
      <c r="B248" s="64" t="s">
        <v>421</v>
      </c>
      <c r="C248" s="65">
        <v>2001</v>
      </c>
      <c r="D248" s="65">
        <v>59</v>
      </c>
      <c r="E248" s="64" t="s">
        <v>55</v>
      </c>
      <c r="F248" s="62" t="s">
        <v>422</v>
      </c>
      <c r="G248" s="63">
        <f>IF(A248&gt;0,3," ")</f>
        <v>3</v>
      </c>
    </row>
    <row r="249" spans="1:7" s="3" customFormat="1" ht="16.5" customHeight="1">
      <c r="A249" s="59">
        <v>9</v>
      </c>
      <c r="B249" s="64" t="s">
        <v>439</v>
      </c>
      <c r="C249" s="65">
        <v>2000</v>
      </c>
      <c r="D249" s="65">
        <v>106</v>
      </c>
      <c r="E249" s="64" t="s">
        <v>55</v>
      </c>
      <c r="F249" s="62" t="s">
        <v>440</v>
      </c>
      <c r="G249" s="63">
        <f>IF(A249&gt;0,34," ")</f>
        <v>34</v>
      </c>
    </row>
    <row r="250" spans="1:7" s="3" customFormat="1" ht="16.5" customHeight="1">
      <c r="A250" s="59">
        <v>15</v>
      </c>
      <c r="B250" s="64" t="s">
        <v>536</v>
      </c>
      <c r="C250" s="65">
        <v>2000</v>
      </c>
      <c r="D250" s="65">
        <v>165</v>
      </c>
      <c r="E250" s="64" t="s">
        <v>55</v>
      </c>
      <c r="F250" s="62" t="s">
        <v>368</v>
      </c>
      <c r="G250" s="63">
        <f>IF(A250&gt;0,28," ")</f>
        <v>28</v>
      </c>
    </row>
    <row r="251" spans="1:7" s="3" customFormat="1" ht="16.5" customHeight="1">
      <c r="A251" s="59">
        <v>18</v>
      </c>
      <c r="B251" s="64" t="s">
        <v>541</v>
      </c>
      <c r="C251" s="65">
        <v>1999</v>
      </c>
      <c r="D251" s="65">
        <v>169</v>
      </c>
      <c r="E251" s="64" t="s">
        <v>55</v>
      </c>
      <c r="F251" s="62" t="s">
        <v>542</v>
      </c>
      <c r="G251" s="63">
        <f>IF(A251&gt;0,25," ")</f>
        <v>25</v>
      </c>
    </row>
    <row r="252" spans="1:7" s="3" customFormat="1" ht="16.5" customHeight="1">
      <c r="A252" s="59">
        <v>29</v>
      </c>
      <c r="B252" s="64" t="s">
        <v>563</v>
      </c>
      <c r="C252" s="65">
        <v>2000</v>
      </c>
      <c r="D252" s="65">
        <v>167</v>
      </c>
      <c r="E252" s="64" t="s">
        <v>55</v>
      </c>
      <c r="F252" s="62" t="s">
        <v>404</v>
      </c>
      <c r="G252" s="63">
        <f>IF(A252&gt;0,14," ")</f>
        <v>14</v>
      </c>
    </row>
    <row r="253" spans="1:7" s="3" customFormat="1" ht="16.5" customHeight="1">
      <c r="A253" s="59">
        <v>31</v>
      </c>
      <c r="B253" s="64" t="s">
        <v>566</v>
      </c>
      <c r="C253" s="65">
        <v>2000</v>
      </c>
      <c r="D253" s="65">
        <v>164</v>
      </c>
      <c r="E253" s="64" t="s">
        <v>55</v>
      </c>
      <c r="F253" s="62" t="s">
        <v>567</v>
      </c>
      <c r="G253" s="63">
        <f>IF(A253&gt;0,12," ")</f>
        <v>12</v>
      </c>
    </row>
    <row r="254" spans="1:7" s="3" customFormat="1" ht="16.5" customHeight="1">
      <c r="A254" s="59">
        <v>33</v>
      </c>
      <c r="B254" s="64" t="s">
        <v>570</v>
      </c>
      <c r="C254" s="65">
        <v>2000</v>
      </c>
      <c r="D254" s="65">
        <v>166</v>
      </c>
      <c r="E254" s="64" t="s">
        <v>55</v>
      </c>
      <c r="F254" s="62" t="s">
        <v>571</v>
      </c>
      <c r="G254" s="63">
        <f>IF(A254&gt;0,10," ")</f>
        <v>10</v>
      </c>
    </row>
    <row r="255" spans="1:7" s="3" customFormat="1" ht="16.5" customHeight="1">
      <c r="A255" s="59">
        <v>37</v>
      </c>
      <c r="B255" s="64" t="s">
        <v>578</v>
      </c>
      <c r="C255" s="65">
        <v>1999</v>
      </c>
      <c r="D255" s="65">
        <v>168</v>
      </c>
      <c r="E255" s="64" t="s">
        <v>55</v>
      </c>
      <c r="F255" s="62" t="s">
        <v>579</v>
      </c>
      <c r="G255" s="63">
        <f>IF(A255&gt;0,6," ")</f>
        <v>6</v>
      </c>
    </row>
    <row r="256" spans="1:8" s="3" customFormat="1" ht="16.5" customHeight="1">
      <c r="A256" s="59">
        <v>7</v>
      </c>
      <c r="B256" s="64" t="s">
        <v>666</v>
      </c>
      <c r="C256" s="65">
        <v>1997</v>
      </c>
      <c r="D256" s="65">
        <v>309</v>
      </c>
      <c r="E256" s="64" t="s">
        <v>55</v>
      </c>
      <c r="F256" s="62" t="s">
        <v>667</v>
      </c>
      <c r="G256" s="63">
        <f>IF(A256&gt;0,36," ")</f>
        <v>36</v>
      </c>
      <c r="H256" s="3">
        <f>SUM(G244:G256)</f>
        <v>211</v>
      </c>
    </row>
    <row r="257" spans="1:7" s="3" customFormat="1" ht="16.5" customHeight="1">
      <c r="A257" s="57">
        <v>4</v>
      </c>
      <c r="B257" s="70" t="s">
        <v>187</v>
      </c>
      <c r="C257" s="71">
        <v>1994</v>
      </c>
      <c r="D257" s="71">
        <v>92</v>
      </c>
      <c r="E257" s="70" t="s">
        <v>188</v>
      </c>
      <c r="F257" s="58" t="s">
        <v>189</v>
      </c>
      <c r="G257" s="56">
        <f>IF(A257&gt;0,29," ")</f>
        <v>29</v>
      </c>
    </row>
    <row r="258" spans="1:7" s="3" customFormat="1" ht="16.5" customHeight="1">
      <c r="A258" s="57">
        <v>5</v>
      </c>
      <c r="B258" s="70" t="s">
        <v>190</v>
      </c>
      <c r="C258" s="71">
        <v>1994</v>
      </c>
      <c r="D258" s="71">
        <v>93</v>
      </c>
      <c r="E258" s="70" t="s">
        <v>188</v>
      </c>
      <c r="F258" s="58" t="s">
        <v>191</v>
      </c>
      <c r="G258" s="56">
        <f>IF(A258&gt;0,28," ")</f>
        <v>28</v>
      </c>
    </row>
    <row r="259" spans="1:7" s="3" customFormat="1" ht="16.5" customHeight="1">
      <c r="A259" s="57">
        <v>9</v>
      </c>
      <c r="B259" s="70" t="s">
        <v>208</v>
      </c>
      <c r="C259" s="71">
        <v>1995</v>
      </c>
      <c r="D259" s="71">
        <v>375</v>
      </c>
      <c r="E259" s="70" t="s">
        <v>188</v>
      </c>
      <c r="F259" s="58" t="s">
        <v>209</v>
      </c>
      <c r="G259" s="56">
        <f>IF(A259&gt;0,34," ")</f>
        <v>34</v>
      </c>
    </row>
    <row r="260" spans="1:7" s="3" customFormat="1" ht="16.5" customHeight="1">
      <c r="A260" s="71">
        <v>16</v>
      </c>
      <c r="B260" s="70" t="s">
        <v>222</v>
      </c>
      <c r="C260" s="71">
        <v>1996</v>
      </c>
      <c r="D260" s="71">
        <v>374</v>
      </c>
      <c r="E260" s="70" t="s">
        <v>188</v>
      </c>
      <c r="F260" s="58" t="s">
        <v>223</v>
      </c>
      <c r="G260" s="58">
        <f>IF(A260&gt;0,27," ")</f>
        <v>27</v>
      </c>
    </row>
    <row r="261" spans="1:7" s="3" customFormat="1" ht="16.5" customHeight="1">
      <c r="A261" s="71">
        <v>2</v>
      </c>
      <c r="B261" s="70" t="s">
        <v>242</v>
      </c>
      <c r="C261" s="71">
        <v>1995</v>
      </c>
      <c r="D261" s="71">
        <v>287</v>
      </c>
      <c r="E261" s="70" t="s">
        <v>188</v>
      </c>
      <c r="F261" s="58" t="s">
        <v>243</v>
      </c>
      <c r="G261" s="58">
        <f>IF(A261&gt;0,41," ")</f>
        <v>41</v>
      </c>
    </row>
    <row r="262" spans="1:7" s="3" customFormat="1" ht="16.5" customHeight="1">
      <c r="A262" s="71">
        <v>3</v>
      </c>
      <c r="B262" s="70" t="s">
        <v>275</v>
      </c>
      <c r="C262" s="71">
        <v>2001</v>
      </c>
      <c r="D262" s="71">
        <v>124</v>
      </c>
      <c r="E262" s="70" t="s">
        <v>188</v>
      </c>
      <c r="F262" s="58" t="s">
        <v>276</v>
      </c>
      <c r="G262" s="58">
        <f>IF(A262&gt;0,40," ")</f>
        <v>40</v>
      </c>
    </row>
    <row r="263" spans="1:7" s="3" customFormat="1" ht="16.5" customHeight="1">
      <c r="A263" s="71">
        <v>5</v>
      </c>
      <c r="B263" s="70" t="s">
        <v>279</v>
      </c>
      <c r="C263" s="71">
        <v>2001</v>
      </c>
      <c r="D263" s="71">
        <v>18</v>
      </c>
      <c r="E263" s="70" t="s">
        <v>188</v>
      </c>
      <c r="F263" s="58" t="s">
        <v>280</v>
      </c>
      <c r="G263" s="58">
        <f>IF(A263&gt;0,38," ")</f>
        <v>38</v>
      </c>
    </row>
    <row r="264" spans="1:7" s="3" customFormat="1" ht="16.5" customHeight="1" thickBot="1">
      <c r="A264" s="71">
        <v>11</v>
      </c>
      <c r="B264" s="70" t="s">
        <v>363</v>
      </c>
      <c r="C264" s="71">
        <v>2001</v>
      </c>
      <c r="D264" s="71">
        <v>68</v>
      </c>
      <c r="E264" s="70" t="s">
        <v>188</v>
      </c>
      <c r="F264" s="99" t="s">
        <v>364</v>
      </c>
      <c r="G264" s="58">
        <f>IF(A264&gt;0,32," ")</f>
        <v>32</v>
      </c>
    </row>
    <row r="265" spans="1:7" s="3" customFormat="1" ht="16.5" customHeight="1">
      <c r="A265" s="67">
        <v>24</v>
      </c>
      <c r="B265" s="68" t="s">
        <v>467</v>
      </c>
      <c r="C265" s="69">
        <v>2000</v>
      </c>
      <c r="D265" s="69">
        <v>125</v>
      </c>
      <c r="E265" s="68" t="s">
        <v>188</v>
      </c>
      <c r="F265" s="50" t="s">
        <v>331</v>
      </c>
      <c r="G265" s="56">
        <f>IF(A265&gt;0,18," ")</f>
        <v>18</v>
      </c>
    </row>
    <row r="266" spans="1:7" s="3" customFormat="1" ht="16.5" customHeight="1">
      <c r="A266" s="57">
        <v>31</v>
      </c>
      <c r="B266" s="70" t="s">
        <v>480</v>
      </c>
      <c r="C266" s="71">
        <v>2000</v>
      </c>
      <c r="D266" s="71">
        <v>123</v>
      </c>
      <c r="E266" s="70" t="s">
        <v>188</v>
      </c>
      <c r="F266" s="58" t="s">
        <v>481</v>
      </c>
      <c r="G266" s="56">
        <f>IF(A266&gt;0,11," ")</f>
        <v>11</v>
      </c>
    </row>
    <row r="267" spans="1:7" s="3" customFormat="1" ht="16.5" customHeight="1">
      <c r="A267" s="57">
        <v>37</v>
      </c>
      <c r="B267" s="70" t="s">
        <v>491</v>
      </c>
      <c r="C267" s="71">
        <v>2000</v>
      </c>
      <c r="D267" s="71">
        <v>126</v>
      </c>
      <c r="E267" s="70" t="s">
        <v>188</v>
      </c>
      <c r="F267" s="58" t="s">
        <v>492</v>
      </c>
      <c r="G267" s="56">
        <f>IF(A267&gt;0,5," ")</f>
        <v>5</v>
      </c>
    </row>
    <row r="268" spans="1:7" s="3" customFormat="1" ht="16.5" customHeight="1">
      <c r="A268" s="57">
        <v>39</v>
      </c>
      <c r="B268" s="70" t="s">
        <v>495</v>
      </c>
      <c r="C268" s="71">
        <v>1999</v>
      </c>
      <c r="D268" s="71">
        <v>122</v>
      </c>
      <c r="E268" s="70" t="s">
        <v>188</v>
      </c>
      <c r="F268" s="58" t="s">
        <v>496</v>
      </c>
      <c r="G268" s="56">
        <f>IF(A268&gt;0,3," ")</f>
        <v>3</v>
      </c>
    </row>
    <row r="269" spans="1:7" s="3" customFormat="1" ht="16.5" customHeight="1">
      <c r="A269" s="57">
        <v>14</v>
      </c>
      <c r="B269" s="70" t="s">
        <v>534</v>
      </c>
      <c r="C269" s="71">
        <v>1999</v>
      </c>
      <c r="D269" s="71">
        <v>180</v>
      </c>
      <c r="E269" s="70" t="s">
        <v>188</v>
      </c>
      <c r="F269" s="58" t="s">
        <v>535</v>
      </c>
      <c r="G269" s="56">
        <f>IF(A269&gt;0,29," ")</f>
        <v>29</v>
      </c>
    </row>
    <row r="270" spans="1:7" s="3" customFormat="1" ht="16.5" customHeight="1">
      <c r="A270" s="57">
        <v>25</v>
      </c>
      <c r="B270" s="70" t="s">
        <v>555</v>
      </c>
      <c r="C270" s="71">
        <v>2000</v>
      </c>
      <c r="D270" s="71">
        <v>179</v>
      </c>
      <c r="E270" s="70" t="s">
        <v>188</v>
      </c>
      <c r="F270" s="58" t="s">
        <v>556</v>
      </c>
      <c r="G270" s="56">
        <f>IF(A270&gt;0,18," ")</f>
        <v>18</v>
      </c>
    </row>
    <row r="271" spans="1:7" s="3" customFormat="1" ht="16.5" customHeight="1">
      <c r="A271" s="57">
        <v>34</v>
      </c>
      <c r="B271" s="70" t="s">
        <v>572</v>
      </c>
      <c r="C271" s="71">
        <v>2000</v>
      </c>
      <c r="D271" s="71">
        <v>181</v>
      </c>
      <c r="E271" s="70" t="s">
        <v>188</v>
      </c>
      <c r="F271" s="58" t="s">
        <v>573</v>
      </c>
      <c r="G271" s="56">
        <f>IF(A271&gt;0,9," ")</f>
        <v>9</v>
      </c>
    </row>
    <row r="272" spans="1:7" s="3" customFormat="1" ht="16.5" customHeight="1">
      <c r="A272" s="57">
        <v>36</v>
      </c>
      <c r="B272" s="70" t="s">
        <v>576</v>
      </c>
      <c r="C272" s="71">
        <v>2000</v>
      </c>
      <c r="D272" s="71">
        <v>178</v>
      </c>
      <c r="E272" s="70" t="s">
        <v>188</v>
      </c>
      <c r="F272" s="58" t="s">
        <v>577</v>
      </c>
      <c r="G272" s="56">
        <f>IF(A272&gt;0,7," ")</f>
        <v>7</v>
      </c>
    </row>
    <row r="273" spans="1:7" s="3" customFormat="1" ht="16.5" customHeight="1">
      <c r="A273" s="57">
        <v>13</v>
      </c>
      <c r="B273" s="70" t="s">
        <v>605</v>
      </c>
      <c r="C273" s="71">
        <v>1998</v>
      </c>
      <c r="D273" s="71">
        <v>225</v>
      </c>
      <c r="E273" s="70" t="s">
        <v>188</v>
      </c>
      <c r="F273" s="58" t="s">
        <v>606</v>
      </c>
      <c r="G273" s="56">
        <f>IF(A273&gt;0,30," ")</f>
        <v>30</v>
      </c>
    </row>
    <row r="274" spans="1:8" s="3" customFormat="1" ht="16.5" customHeight="1">
      <c r="A274" s="57">
        <v>12</v>
      </c>
      <c r="B274" s="70" t="s">
        <v>735</v>
      </c>
      <c r="C274" s="71">
        <v>1974</v>
      </c>
      <c r="D274" s="71">
        <v>475</v>
      </c>
      <c r="E274" s="70" t="s">
        <v>188</v>
      </c>
      <c r="F274" s="58" t="s">
        <v>736</v>
      </c>
      <c r="G274" s="56">
        <v>6</v>
      </c>
      <c r="H274" s="3">
        <f>SUM(G257:G274)</f>
        <v>405</v>
      </c>
    </row>
    <row r="275" spans="1:7" s="3" customFormat="1" ht="16.5" customHeight="1">
      <c r="A275" s="59">
        <v>8</v>
      </c>
      <c r="B275" s="64" t="s">
        <v>594</v>
      </c>
      <c r="C275" s="65">
        <v>1998</v>
      </c>
      <c r="D275" s="65">
        <v>240</v>
      </c>
      <c r="E275" s="64" t="s">
        <v>595</v>
      </c>
      <c r="F275" s="62" t="s">
        <v>596</v>
      </c>
      <c r="G275" s="63">
        <f>IF(A275&gt;0,35," ")</f>
        <v>35</v>
      </c>
    </row>
    <row r="276" spans="1:7" s="3" customFormat="1" ht="16.5" customHeight="1">
      <c r="A276" s="57">
        <v>7</v>
      </c>
      <c r="B276" s="70" t="s">
        <v>252</v>
      </c>
      <c r="C276" s="71">
        <v>1996</v>
      </c>
      <c r="D276" s="71">
        <v>270</v>
      </c>
      <c r="E276" s="70" t="s">
        <v>41</v>
      </c>
      <c r="F276" s="58" t="s">
        <v>253</v>
      </c>
      <c r="G276" s="56">
        <f>IF(A276&gt;0,36," ")</f>
        <v>36</v>
      </c>
    </row>
    <row r="277" spans="1:7" s="3" customFormat="1" ht="16.5" customHeight="1">
      <c r="A277" s="57">
        <v>8</v>
      </c>
      <c r="B277" s="70" t="s">
        <v>254</v>
      </c>
      <c r="C277" s="71">
        <v>1996</v>
      </c>
      <c r="D277" s="71">
        <v>271</v>
      </c>
      <c r="E277" s="70" t="s">
        <v>41</v>
      </c>
      <c r="F277" s="58" t="s">
        <v>255</v>
      </c>
      <c r="G277" s="56">
        <f>IF(A277&gt;0,35," ")</f>
        <v>35</v>
      </c>
    </row>
    <row r="278" spans="1:7" s="3" customFormat="1" ht="16.5" customHeight="1">
      <c r="A278" s="57">
        <v>15</v>
      </c>
      <c r="B278" s="70" t="s">
        <v>268</v>
      </c>
      <c r="C278" s="71">
        <v>1995</v>
      </c>
      <c r="D278" s="71">
        <v>272</v>
      </c>
      <c r="E278" s="70" t="s">
        <v>41</v>
      </c>
      <c r="F278" s="58" t="s">
        <v>269</v>
      </c>
      <c r="G278" s="56">
        <f>IF(A278&gt;0,28," ")</f>
        <v>28</v>
      </c>
    </row>
    <row r="279" spans="1:7" s="3" customFormat="1" ht="16.5" customHeight="1">
      <c r="A279" s="57">
        <v>4</v>
      </c>
      <c r="B279" s="70" t="s">
        <v>277</v>
      </c>
      <c r="C279" s="71">
        <v>2001</v>
      </c>
      <c r="D279" s="71">
        <v>5</v>
      </c>
      <c r="E279" s="70" t="s">
        <v>41</v>
      </c>
      <c r="F279" s="58" t="s">
        <v>278</v>
      </c>
      <c r="G279" s="56">
        <f>IF(A279&gt;0,39," ")</f>
        <v>39</v>
      </c>
    </row>
    <row r="280" spans="1:7" s="3" customFormat="1" ht="16.5" customHeight="1">
      <c r="A280" s="57">
        <v>29</v>
      </c>
      <c r="B280" s="70" t="s">
        <v>328</v>
      </c>
      <c r="C280" s="71">
        <v>2001</v>
      </c>
      <c r="D280" s="71">
        <v>7</v>
      </c>
      <c r="E280" s="70" t="s">
        <v>41</v>
      </c>
      <c r="F280" s="58" t="s">
        <v>329</v>
      </c>
      <c r="G280" s="56">
        <f>IF(A280&gt;0,14," ")</f>
        <v>14</v>
      </c>
    </row>
    <row r="281" spans="1:7" s="3" customFormat="1" ht="16.5" customHeight="1">
      <c r="A281" s="57">
        <v>1</v>
      </c>
      <c r="B281" s="70" t="s">
        <v>344</v>
      </c>
      <c r="C281" s="71">
        <v>2001</v>
      </c>
      <c r="D281" s="71">
        <v>49</v>
      </c>
      <c r="E281" s="70" t="s">
        <v>41</v>
      </c>
      <c r="F281" s="58" t="s">
        <v>345</v>
      </c>
      <c r="G281" s="56">
        <f>IF(A281&gt;0,42," ")</f>
        <v>42</v>
      </c>
    </row>
    <row r="282" spans="1:7" s="3" customFormat="1" ht="16.5" customHeight="1">
      <c r="A282" s="57">
        <v>5</v>
      </c>
      <c r="B282" s="70" t="s">
        <v>352</v>
      </c>
      <c r="C282" s="71">
        <v>2001</v>
      </c>
      <c r="D282" s="71">
        <v>50</v>
      </c>
      <c r="E282" s="70" t="s">
        <v>41</v>
      </c>
      <c r="F282" s="58" t="s">
        <v>353</v>
      </c>
      <c r="G282" s="56">
        <f>IF(A282&gt;0,38," ")</f>
        <v>38</v>
      </c>
    </row>
    <row r="283" spans="1:7" s="3" customFormat="1" ht="16.5" customHeight="1">
      <c r="A283" s="57">
        <v>9</v>
      </c>
      <c r="B283" s="70" t="s">
        <v>359</v>
      </c>
      <c r="C283" s="71">
        <v>2001</v>
      </c>
      <c r="D283" s="71">
        <v>51</v>
      </c>
      <c r="E283" s="70" t="s">
        <v>41</v>
      </c>
      <c r="F283" s="58" t="s">
        <v>360</v>
      </c>
      <c r="G283" s="56">
        <f>IF(A283&gt;0,34," ")</f>
        <v>34</v>
      </c>
    </row>
    <row r="284" spans="1:7" s="3" customFormat="1" ht="16.5" customHeight="1">
      <c r="A284" s="57">
        <v>14</v>
      </c>
      <c r="B284" s="70" t="s">
        <v>369</v>
      </c>
      <c r="C284" s="71">
        <v>2001</v>
      </c>
      <c r="D284" s="71">
        <v>52</v>
      </c>
      <c r="E284" s="70" t="s">
        <v>41</v>
      </c>
      <c r="F284" s="58" t="s">
        <v>370</v>
      </c>
      <c r="G284" s="56">
        <f>IF(A284&gt;0,29," ")</f>
        <v>29</v>
      </c>
    </row>
    <row r="285" spans="1:7" s="3" customFormat="1" ht="16.5" customHeight="1">
      <c r="A285" s="57">
        <v>16</v>
      </c>
      <c r="B285" s="70" t="s">
        <v>373</v>
      </c>
      <c r="C285" s="71">
        <v>2001</v>
      </c>
      <c r="D285" s="71">
        <v>53</v>
      </c>
      <c r="E285" s="70" t="s">
        <v>41</v>
      </c>
      <c r="F285" s="58" t="s">
        <v>374</v>
      </c>
      <c r="G285" s="56">
        <f>IF(A285&gt;0,27," ")</f>
        <v>27</v>
      </c>
    </row>
    <row r="286" spans="1:7" s="3" customFormat="1" ht="16.5" customHeight="1">
      <c r="A286" s="57">
        <v>21</v>
      </c>
      <c r="B286" s="70" t="s">
        <v>383</v>
      </c>
      <c r="C286" s="71">
        <v>2001</v>
      </c>
      <c r="D286" s="71">
        <v>48</v>
      </c>
      <c r="E286" s="70" t="s">
        <v>41</v>
      </c>
      <c r="F286" s="58" t="s">
        <v>384</v>
      </c>
      <c r="G286" s="56">
        <f>IF(A286&gt;0,22," ")</f>
        <v>22</v>
      </c>
    </row>
    <row r="287" spans="1:7" s="3" customFormat="1" ht="16.5" customHeight="1">
      <c r="A287" s="57">
        <v>23</v>
      </c>
      <c r="B287" s="70" t="s">
        <v>387</v>
      </c>
      <c r="C287" s="71">
        <v>2002</v>
      </c>
      <c r="D287" s="71">
        <v>55</v>
      </c>
      <c r="E287" s="70" t="s">
        <v>41</v>
      </c>
      <c r="F287" s="58" t="s">
        <v>388</v>
      </c>
      <c r="G287" s="56">
        <f>IF(A287&gt;0,20," ")</f>
        <v>20</v>
      </c>
    </row>
    <row r="288" spans="1:7" s="3" customFormat="1" ht="16.5" customHeight="1">
      <c r="A288" s="57">
        <v>7</v>
      </c>
      <c r="B288" s="70" t="s">
        <v>435</v>
      </c>
      <c r="C288" s="71">
        <v>1999</v>
      </c>
      <c r="D288" s="71">
        <v>102</v>
      </c>
      <c r="E288" s="70" t="s">
        <v>41</v>
      </c>
      <c r="F288" s="58" t="s">
        <v>436</v>
      </c>
      <c r="G288" s="56">
        <f>IF(A288&gt;0,36," ")</f>
        <v>36</v>
      </c>
    </row>
    <row r="289" spans="1:7" s="3" customFormat="1" ht="16.5" customHeight="1">
      <c r="A289" s="57">
        <v>18</v>
      </c>
      <c r="B289" s="70" t="s">
        <v>456</v>
      </c>
      <c r="C289" s="71">
        <v>2000</v>
      </c>
      <c r="D289" s="71">
        <v>104</v>
      </c>
      <c r="E289" s="70" t="s">
        <v>41</v>
      </c>
      <c r="F289" s="58" t="s">
        <v>457</v>
      </c>
      <c r="G289" s="56">
        <f>IF(A289&gt;0,25," ")</f>
        <v>25</v>
      </c>
    </row>
    <row r="290" spans="1:7" s="3" customFormat="1" ht="16.5" customHeight="1">
      <c r="A290" s="57">
        <v>29</v>
      </c>
      <c r="B290" s="70" t="s">
        <v>476</v>
      </c>
      <c r="C290" s="71">
        <v>2000</v>
      </c>
      <c r="D290" s="71">
        <v>103</v>
      </c>
      <c r="E290" s="70" t="s">
        <v>41</v>
      </c>
      <c r="F290" s="58" t="s">
        <v>477</v>
      </c>
      <c r="G290" s="56">
        <f>IF(A290&gt;0,13," ")</f>
        <v>13</v>
      </c>
    </row>
    <row r="291" spans="1:7" s="3" customFormat="1" ht="16.5" customHeight="1">
      <c r="A291" s="57">
        <v>34</v>
      </c>
      <c r="B291" s="70" t="s">
        <v>486</v>
      </c>
      <c r="C291" s="71">
        <v>2000</v>
      </c>
      <c r="D291" s="71">
        <v>105</v>
      </c>
      <c r="E291" s="70" t="s">
        <v>41</v>
      </c>
      <c r="F291" s="58" t="s">
        <v>341</v>
      </c>
      <c r="G291" s="56">
        <f>IF(A291&gt;0,8," ")</f>
        <v>8</v>
      </c>
    </row>
    <row r="292" spans="1:7" s="3" customFormat="1" ht="16.5" customHeight="1">
      <c r="A292" s="57">
        <v>5</v>
      </c>
      <c r="B292" s="70" t="s">
        <v>516</v>
      </c>
      <c r="C292" s="71">
        <v>1999</v>
      </c>
      <c r="D292" s="71">
        <v>161</v>
      </c>
      <c r="E292" s="70" t="s">
        <v>41</v>
      </c>
      <c r="F292" s="58" t="s">
        <v>517</v>
      </c>
      <c r="G292" s="56">
        <f>IF(A292&gt;0,38," ")</f>
        <v>38</v>
      </c>
    </row>
    <row r="293" spans="1:7" s="3" customFormat="1" ht="16.5" customHeight="1">
      <c r="A293" s="57">
        <v>20</v>
      </c>
      <c r="B293" s="70" t="s">
        <v>545</v>
      </c>
      <c r="C293" s="71">
        <v>2000</v>
      </c>
      <c r="D293" s="71">
        <v>163</v>
      </c>
      <c r="E293" s="70" t="s">
        <v>41</v>
      </c>
      <c r="F293" s="58" t="s">
        <v>546</v>
      </c>
      <c r="G293" s="56">
        <f>IF(A293&gt;0,23," ")</f>
        <v>23</v>
      </c>
    </row>
    <row r="294" spans="1:7" s="3" customFormat="1" ht="16.5" customHeight="1">
      <c r="A294" s="57">
        <v>9</v>
      </c>
      <c r="B294" s="70" t="s">
        <v>597</v>
      </c>
      <c r="C294" s="71">
        <v>1997</v>
      </c>
      <c r="D294" s="71">
        <v>203</v>
      </c>
      <c r="E294" s="70" t="s">
        <v>41</v>
      </c>
      <c r="F294" s="58" t="s">
        <v>598</v>
      </c>
      <c r="G294" s="56">
        <f>IF(A294&gt;0,34," ")</f>
        <v>34</v>
      </c>
    </row>
    <row r="295" spans="1:7" s="3" customFormat="1" ht="16.5" customHeight="1">
      <c r="A295" s="57">
        <v>32</v>
      </c>
      <c r="B295" s="70" t="s">
        <v>642</v>
      </c>
      <c r="C295" s="71">
        <v>1997</v>
      </c>
      <c r="D295" s="71">
        <v>204</v>
      </c>
      <c r="E295" s="70" t="s">
        <v>41</v>
      </c>
      <c r="F295" s="58" t="s">
        <v>643</v>
      </c>
      <c r="G295" s="56">
        <f>IF(A295&gt;0,11," ")</f>
        <v>11</v>
      </c>
    </row>
    <row r="296" spans="1:7" s="3" customFormat="1" ht="16.5" customHeight="1">
      <c r="A296" s="57">
        <v>8</v>
      </c>
      <c r="B296" s="97" t="s">
        <v>668</v>
      </c>
      <c r="C296" s="71">
        <v>1997</v>
      </c>
      <c r="D296" s="71">
        <v>303</v>
      </c>
      <c r="E296" s="70" t="s">
        <v>41</v>
      </c>
      <c r="F296" s="99" t="s">
        <v>197</v>
      </c>
      <c r="G296" s="56">
        <f>IF(A296&gt;0,35," ")</f>
        <v>35</v>
      </c>
    </row>
    <row r="297" spans="1:8" s="3" customFormat="1" ht="16.5" customHeight="1">
      <c r="A297" s="57">
        <v>19</v>
      </c>
      <c r="B297" s="70" t="s">
        <v>689</v>
      </c>
      <c r="C297" s="71">
        <v>1997</v>
      </c>
      <c r="D297" s="71">
        <v>304</v>
      </c>
      <c r="E297" s="70" t="s">
        <v>41</v>
      </c>
      <c r="F297" s="58" t="s">
        <v>690</v>
      </c>
      <c r="G297" s="56">
        <f>IF(A297&gt;0,24," ")</f>
        <v>24</v>
      </c>
      <c r="H297" s="3">
        <f>SUM(G276:G297)</f>
        <v>611</v>
      </c>
    </row>
    <row r="298" spans="1:7" s="3" customFormat="1" ht="16.5" customHeight="1" thickBot="1">
      <c r="A298" s="103">
        <v>15</v>
      </c>
      <c r="B298" s="104" t="s">
        <v>134</v>
      </c>
      <c r="C298" s="105">
        <v>1943</v>
      </c>
      <c r="D298" s="105">
        <v>784</v>
      </c>
      <c r="E298" s="104" t="s">
        <v>135</v>
      </c>
      <c r="F298" s="106" t="s">
        <v>136</v>
      </c>
      <c r="G298" s="107">
        <v>3</v>
      </c>
    </row>
    <row r="299" spans="1:7" s="3" customFormat="1" ht="16.5" customHeight="1">
      <c r="A299" s="88">
        <v>3</v>
      </c>
      <c r="B299" s="64" t="s">
        <v>185</v>
      </c>
      <c r="C299" s="65">
        <v>1993</v>
      </c>
      <c r="D299" s="65">
        <v>91</v>
      </c>
      <c r="E299" s="64" t="s">
        <v>135</v>
      </c>
      <c r="F299" s="92" t="s">
        <v>186</v>
      </c>
      <c r="G299" s="63">
        <f>IF(A299&gt;0,30," ")</f>
        <v>30</v>
      </c>
    </row>
    <row r="300" spans="1:7" s="3" customFormat="1" ht="16.5" customHeight="1">
      <c r="A300" s="59">
        <v>3</v>
      </c>
      <c r="B300" s="64" t="s">
        <v>244</v>
      </c>
      <c r="C300" s="65">
        <v>1996</v>
      </c>
      <c r="D300" s="65">
        <v>284</v>
      </c>
      <c r="E300" s="64" t="s">
        <v>135</v>
      </c>
      <c r="F300" s="62" t="s">
        <v>245</v>
      </c>
      <c r="G300" s="63">
        <f>IF(A300&gt;0,40," ")</f>
        <v>40</v>
      </c>
    </row>
    <row r="301" spans="1:7" s="3" customFormat="1" ht="16.5" customHeight="1" thickBot="1">
      <c r="A301" s="59">
        <v>11</v>
      </c>
      <c r="B301" s="64" t="s">
        <v>260</v>
      </c>
      <c r="C301" s="65">
        <v>1995</v>
      </c>
      <c r="D301" s="65">
        <v>285</v>
      </c>
      <c r="E301" s="64" t="s">
        <v>135</v>
      </c>
      <c r="F301" s="62" t="s">
        <v>261</v>
      </c>
      <c r="G301" s="63">
        <f>IF(A301&gt;0,32," ")</f>
        <v>32</v>
      </c>
    </row>
    <row r="302" spans="1:7" s="3" customFormat="1" ht="16.5" customHeight="1">
      <c r="A302" s="88">
        <v>14</v>
      </c>
      <c r="B302" s="90" t="s">
        <v>266</v>
      </c>
      <c r="C302" s="108">
        <v>1995</v>
      </c>
      <c r="D302" s="91">
        <v>286</v>
      </c>
      <c r="E302" s="90" t="s">
        <v>135</v>
      </c>
      <c r="F302" s="92" t="s">
        <v>267</v>
      </c>
      <c r="G302" s="63">
        <f>IF(A302&gt;0,29," ")</f>
        <v>29</v>
      </c>
    </row>
    <row r="303" spans="1:7" s="3" customFormat="1" ht="16.5" customHeight="1">
      <c r="A303" s="59">
        <v>5</v>
      </c>
      <c r="B303" s="64" t="s">
        <v>431</v>
      </c>
      <c r="C303" s="65">
        <v>1999</v>
      </c>
      <c r="D303" s="65">
        <v>117</v>
      </c>
      <c r="E303" s="109" t="s">
        <v>135</v>
      </c>
      <c r="F303" s="62" t="s">
        <v>432</v>
      </c>
      <c r="G303" s="63">
        <f>IF(A303&gt;0,38," ")</f>
        <v>38</v>
      </c>
    </row>
    <row r="304" spans="1:7" s="3" customFormat="1" ht="16.5" customHeight="1">
      <c r="A304" s="59">
        <v>17</v>
      </c>
      <c r="B304" s="64" t="s">
        <v>454</v>
      </c>
      <c r="C304" s="65">
        <v>2000</v>
      </c>
      <c r="D304" s="65">
        <v>116</v>
      </c>
      <c r="E304" s="64" t="s">
        <v>135</v>
      </c>
      <c r="F304" s="100" t="s">
        <v>455</v>
      </c>
      <c r="G304" s="63">
        <f>IF(A304&gt;0,26," ")</f>
        <v>26</v>
      </c>
    </row>
    <row r="305" spans="1:7" s="3" customFormat="1" ht="16.5" customHeight="1">
      <c r="A305" s="59">
        <v>10</v>
      </c>
      <c r="B305" s="64" t="s">
        <v>671</v>
      </c>
      <c r="C305" s="65">
        <v>1997</v>
      </c>
      <c r="D305" s="65">
        <v>319</v>
      </c>
      <c r="E305" s="64" t="s">
        <v>135</v>
      </c>
      <c r="F305" s="62" t="s">
        <v>672</v>
      </c>
      <c r="G305" s="63">
        <f>IF(A305&gt;0,33," ")</f>
        <v>33</v>
      </c>
    </row>
    <row r="306" spans="1:7" s="3" customFormat="1" ht="16.5" customHeight="1">
      <c r="A306" s="59">
        <v>10</v>
      </c>
      <c r="B306" s="64" t="s">
        <v>757</v>
      </c>
      <c r="C306" s="65">
        <v>1980</v>
      </c>
      <c r="D306" s="65">
        <v>470</v>
      </c>
      <c r="E306" s="64" t="s">
        <v>135</v>
      </c>
      <c r="F306" s="62" t="s">
        <v>758</v>
      </c>
      <c r="G306" s="63">
        <f>IF(A306&gt;0,8," ")</f>
        <v>8</v>
      </c>
    </row>
    <row r="307" spans="1:7" s="3" customFormat="1" ht="16.5" customHeight="1">
      <c r="A307" s="59">
        <v>4</v>
      </c>
      <c r="B307" s="64" t="s">
        <v>765</v>
      </c>
      <c r="C307" s="65">
        <v>1959</v>
      </c>
      <c r="D307" s="65">
        <v>765</v>
      </c>
      <c r="E307" s="64" t="s">
        <v>135</v>
      </c>
      <c r="F307" s="62" t="s">
        <v>766</v>
      </c>
      <c r="G307" s="63">
        <f>IF(A307&gt;0,14," ")</f>
        <v>14</v>
      </c>
    </row>
    <row r="308" spans="1:7" s="3" customFormat="1" ht="16.5" customHeight="1">
      <c r="A308" s="59">
        <v>24</v>
      </c>
      <c r="B308" s="64" t="s">
        <v>834</v>
      </c>
      <c r="C308" s="65">
        <v>1974</v>
      </c>
      <c r="D308" s="65">
        <v>716</v>
      </c>
      <c r="E308" s="64" t="s">
        <v>135</v>
      </c>
      <c r="F308" s="62" t="s">
        <v>835</v>
      </c>
      <c r="G308" s="63">
        <f>IF(A308&gt;0,2," ")</f>
        <v>2</v>
      </c>
    </row>
    <row r="309" spans="1:8" s="3" customFormat="1" ht="16.5" customHeight="1">
      <c r="A309" s="59">
        <v>10</v>
      </c>
      <c r="B309" s="64" t="s">
        <v>854</v>
      </c>
      <c r="C309" s="65">
        <v>1987</v>
      </c>
      <c r="D309" s="65">
        <v>449</v>
      </c>
      <c r="E309" s="64" t="s">
        <v>135</v>
      </c>
      <c r="F309" s="62" t="s">
        <v>855</v>
      </c>
      <c r="G309" s="63">
        <f>IF(A309&gt;0,8," ")</f>
        <v>8</v>
      </c>
      <c r="H309" s="3">
        <f>SUM(G298:G309)</f>
        <v>263</v>
      </c>
    </row>
    <row r="310" spans="1:7" s="3" customFormat="1" ht="16.5" customHeight="1">
      <c r="A310" s="57">
        <v>6</v>
      </c>
      <c r="B310" s="70" t="s">
        <v>74</v>
      </c>
      <c r="C310" s="71">
        <v>1963</v>
      </c>
      <c r="D310" s="71">
        <v>755</v>
      </c>
      <c r="E310" s="70" t="s">
        <v>39</v>
      </c>
      <c r="F310" s="55" t="s">
        <v>75</v>
      </c>
      <c r="G310" s="56">
        <f>IF(A310&gt;0,12," ")</f>
        <v>12</v>
      </c>
    </row>
    <row r="311" spans="1:7" s="3" customFormat="1" ht="16.5" customHeight="1">
      <c r="A311" s="57">
        <v>12</v>
      </c>
      <c r="B311" s="70" t="s">
        <v>87</v>
      </c>
      <c r="C311" s="71">
        <v>1963</v>
      </c>
      <c r="D311" s="71">
        <v>754</v>
      </c>
      <c r="E311" s="70" t="s">
        <v>39</v>
      </c>
      <c r="F311" s="55" t="s">
        <v>88</v>
      </c>
      <c r="G311" s="56">
        <f>IF(A311&gt;0,6," ")</f>
        <v>6</v>
      </c>
    </row>
    <row r="312" spans="1:7" s="3" customFormat="1" ht="16.5" customHeight="1">
      <c r="A312" s="57">
        <v>11</v>
      </c>
      <c r="B312" s="70" t="s">
        <v>157</v>
      </c>
      <c r="C312" s="71">
        <v>1994</v>
      </c>
      <c r="D312" s="71">
        <v>429</v>
      </c>
      <c r="E312" s="70" t="s">
        <v>39</v>
      </c>
      <c r="F312" s="58" t="s">
        <v>158</v>
      </c>
      <c r="G312" s="56">
        <f>IF(A312&gt;0,22," ")</f>
        <v>22</v>
      </c>
    </row>
    <row r="313" spans="1:7" s="3" customFormat="1" ht="16.5" customHeight="1">
      <c r="A313" s="57">
        <v>4</v>
      </c>
      <c r="B313" s="70" t="s">
        <v>169</v>
      </c>
      <c r="C313" s="71">
        <v>1992</v>
      </c>
      <c r="D313" s="71">
        <v>436</v>
      </c>
      <c r="E313" s="70" t="s">
        <v>39</v>
      </c>
      <c r="F313" s="55" t="s">
        <v>170</v>
      </c>
      <c r="G313" s="56">
        <f>IF(A313&gt;0,29," ")</f>
        <v>29</v>
      </c>
    </row>
    <row r="314" spans="1:7" s="3" customFormat="1" ht="16.5" customHeight="1">
      <c r="A314" s="57">
        <v>3</v>
      </c>
      <c r="B314" s="70" t="s">
        <v>179</v>
      </c>
      <c r="C314" s="71">
        <v>1992</v>
      </c>
      <c r="D314" s="71">
        <v>100</v>
      </c>
      <c r="E314" s="70" t="s">
        <v>39</v>
      </c>
      <c r="F314" s="55" t="s">
        <v>180</v>
      </c>
      <c r="G314" s="56">
        <v>30</v>
      </c>
    </row>
    <row r="315" spans="1:7" s="3" customFormat="1" ht="16.5" customHeight="1">
      <c r="A315" s="57">
        <v>3</v>
      </c>
      <c r="B315" s="70" t="s">
        <v>196</v>
      </c>
      <c r="C315" s="71">
        <v>1995</v>
      </c>
      <c r="D315" s="71">
        <v>389</v>
      </c>
      <c r="E315" s="70" t="s">
        <v>39</v>
      </c>
      <c r="F315" s="58" t="s">
        <v>197</v>
      </c>
      <c r="G315" s="56">
        <f>IF(A315&gt;0,40," ")</f>
        <v>40</v>
      </c>
    </row>
    <row r="316" spans="1:7" s="3" customFormat="1" ht="16.5" customHeight="1">
      <c r="A316" s="57">
        <v>6</v>
      </c>
      <c r="B316" s="70" t="s">
        <v>202</v>
      </c>
      <c r="C316" s="71">
        <v>1996</v>
      </c>
      <c r="D316" s="71">
        <v>390</v>
      </c>
      <c r="E316" s="70" t="s">
        <v>39</v>
      </c>
      <c r="F316" s="58" t="s">
        <v>203</v>
      </c>
      <c r="G316" s="56">
        <f>IF(A316&gt;0,37," ")</f>
        <v>37</v>
      </c>
    </row>
    <row r="317" spans="1:7" s="3" customFormat="1" ht="16.5" customHeight="1">
      <c r="A317" s="57">
        <v>6</v>
      </c>
      <c r="B317" s="70" t="s">
        <v>281</v>
      </c>
      <c r="C317" s="71">
        <v>2001</v>
      </c>
      <c r="D317" s="71">
        <v>35</v>
      </c>
      <c r="E317" s="70" t="s">
        <v>39</v>
      </c>
      <c r="F317" s="58" t="s">
        <v>282</v>
      </c>
      <c r="G317" s="56">
        <f>IF(A317&gt;0,37," ")</f>
        <v>37</v>
      </c>
    </row>
    <row r="318" spans="1:7" s="3" customFormat="1" ht="16.5" customHeight="1">
      <c r="A318" s="57">
        <v>15</v>
      </c>
      <c r="B318" s="70" t="s">
        <v>300</v>
      </c>
      <c r="C318" s="71">
        <v>2002</v>
      </c>
      <c r="D318" s="71">
        <v>40</v>
      </c>
      <c r="E318" s="70" t="s">
        <v>39</v>
      </c>
      <c r="F318" s="58" t="s">
        <v>301</v>
      </c>
      <c r="G318" s="56">
        <f>IF(A318&gt;0,28," ")</f>
        <v>28</v>
      </c>
    </row>
    <row r="319" spans="1:7" s="3" customFormat="1" ht="16.5" customHeight="1">
      <c r="A319" s="57">
        <v>34</v>
      </c>
      <c r="B319" s="70" t="s">
        <v>338</v>
      </c>
      <c r="C319" s="71">
        <v>2001</v>
      </c>
      <c r="D319" s="71">
        <v>36</v>
      </c>
      <c r="E319" s="70" t="s">
        <v>39</v>
      </c>
      <c r="F319" s="58" t="s">
        <v>339</v>
      </c>
      <c r="G319" s="56">
        <f>IF(A319&gt;0,9," ")</f>
        <v>9</v>
      </c>
    </row>
    <row r="320" spans="1:7" s="3" customFormat="1" ht="16.5" customHeight="1">
      <c r="A320" s="57">
        <v>36</v>
      </c>
      <c r="B320" s="70" t="s">
        <v>342</v>
      </c>
      <c r="C320" s="71">
        <v>2002</v>
      </c>
      <c r="D320" s="71">
        <v>39</v>
      </c>
      <c r="E320" s="70" t="s">
        <v>39</v>
      </c>
      <c r="F320" s="58" t="s">
        <v>343</v>
      </c>
      <c r="G320" s="56">
        <f>IF(A320&gt;0,7," ")</f>
        <v>7</v>
      </c>
    </row>
    <row r="321" spans="1:7" s="3" customFormat="1" ht="16.5" customHeight="1">
      <c r="A321" s="57">
        <v>15</v>
      </c>
      <c r="B321" s="70" t="s">
        <v>371</v>
      </c>
      <c r="C321" s="71">
        <v>2001</v>
      </c>
      <c r="D321" s="71">
        <v>83</v>
      </c>
      <c r="E321" s="70" t="s">
        <v>39</v>
      </c>
      <c r="F321" s="58" t="s">
        <v>372</v>
      </c>
      <c r="G321" s="56">
        <f>IF(A321&gt;0,28," ")</f>
        <v>28</v>
      </c>
    </row>
    <row r="322" spans="1:7" s="3" customFormat="1" ht="16.5" customHeight="1">
      <c r="A322" s="57">
        <v>20</v>
      </c>
      <c r="B322" s="70" t="s">
        <v>381</v>
      </c>
      <c r="C322" s="71">
        <v>2001</v>
      </c>
      <c r="D322" s="71">
        <v>85</v>
      </c>
      <c r="E322" s="70" t="s">
        <v>39</v>
      </c>
      <c r="F322" s="58" t="s">
        <v>382</v>
      </c>
      <c r="G322" s="56">
        <f>IF(A322&gt;0,23," ")</f>
        <v>23</v>
      </c>
    </row>
    <row r="323" spans="1:7" s="3" customFormat="1" ht="16.5" customHeight="1">
      <c r="A323" s="57">
        <v>36</v>
      </c>
      <c r="B323" s="70" t="s">
        <v>413</v>
      </c>
      <c r="C323" s="71">
        <v>2002</v>
      </c>
      <c r="D323" s="71">
        <v>86</v>
      </c>
      <c r="E323" s="70" t="s">
        <v>39</v>
      </c>
      <c r="F323" s="58" t="s">
        <v>414</v>
      </c>
      <c r="G323" s="56">
        <f>IF(A323&gt;0,7," ")</f>
        <v>7</v>
      </c>
    </row>
    <row r="324" spans="1:7" s="3" customFormat="1" ht="16.5" customHeight="1">
      <c r="A324" s="57">
        <v>14</v>
      </c>
      <c r="B324" s="70" t="s">
        <v>449</v>
      </c>
      <c r="C324" s="71">
        <v>1999</v>
      </c>
      <c r="D324" s="71">
        <v>151</v>
      </c>
      <c r="E324" s="70" t="s">
        <v>39</v>
      </c>
      <c r="F324" s="58" t="s">
        <v>450</v>
      </c>
      <c r="G324" s="56">
        <f>IF(A324&gt;0,29," ")</f>
        <v>29</v>
      </c>
    </row>
    <row r="325" spans="1:7" s="3" customFormat="1" ht="16.5" customHeight="1">
      <c r="A325" s="57">
        <v>23</v>
      </c>
      <c r="B325" s="70" t="s">
        <v>466</v>
      </c>
      <c r="C325" s="71">
        <v>1999</v>
      </c>
      <c r="D325" s="71">
        <v>150</v>
      </c>
      <c r="E325" s="70" t="s">
        <v>39</v>
      </c>
      <c r="F325" s="58" t="s">
        <v>372</v>
      </c>
      <c r="G325" s="56">
        <f>IF(A325&gt;0,19," ")</f>
        <v>19</v>
      </c>
    </row>
    <row r="326" spans="1:7" s="3" customFormat="1" ht="16.5" customHeight="1">
      <c r="A326" s="57">
        <v>26</v>
      </c>
      <c r="B326" s="70" t="s">
        <v>470</v>
      </c>
      <c r="C326" s="71">
        <v>1999</v>
      </c>
      <c r="D326" s="71">
        <v>295</v>
      </c>
      <c r="E326" s="70" t="s">
        <v>39</v>
      </c>
      <c r="F326" s="58" t="s">
        <v>471</v>
      </c>
      <c r="G326" s="56">
        <f>IF(A326&gt;0,16," ")</f>
        <v>16</v>
      </c>
    </row>
    <row r="327" spans="1:7" s="3" customFormat="1" ht="16.5" customHeight="1">
      <c r="A327" s="57">
        <v>33</v>
      </c>
      <c r="B327" s="70" t="s">
        <v>484</v>
      </c>
      <c r="C327" s="71">
        <v>1999</v>
      </c>
      <c r="D327" s="71">
        <v>149</v>
      </c>
      <c r="E327" s="70" t="s">
        <v>39</v>
      </c>
      <c r="F327" s="58" t="s">
        <v>485</v>
      </c>
      <c r="G327" s="56">
        <f>IF(A327&gt;0,9," ")</f>
        <v>9</v>
      </c>
    </row>
    <row r="328" spans="1:7" s="3" customFormat="1" ht="16.5" customHeight="1" thickBot="1">
      <c r="A328" s="57">
        <v>38</v>
      </c>
      <c r="B328" s="70" t="s">
        <v>493</v>
      </c>
      <c r="C328" s="71">
        <v>2000</v>
      </c>
      <c r="D328" s="71">
        <v>148</v>
      </c>
      <c r="E328" s="70" t="s">
        <v>39</v>
      </c>
      <c r="F328" s="58" t="s">
        <v>494</v>
      </c>
      <c r="G328" s="56">
        <f>IF(A328&gt;0,4," ")</f>
        <v>4</v>
      </c>
    </row>
    <row r="329" spans="1:7" s="3" customFormat="1" ht="16.5" customHeight="1">
      <c r="A329" s="67">
        <v>41</v>
      </c>
      <c r="B329" s="68" t="s">
        <v>499</v>
      </c>
      <c r="C329" s="69">
        <v>2000</v>
      </c>
      <c r="D329" s="69">
        <v>152</v>
      </c>
      <c r="E329" s="68" t="s">
        <v>39</v>
      </c>
      <c r="F329" s="50" t="s">
        <v>500</v>
      </c>
      <c r="G329" s="56">
        <f>IF(A329&gt;0,2," ")</f>
        <v>2</v>
      </c>
    </row>
    <row r="330" spans="1:7" s="3" customFormat="1" ht="16.5" customHeight="1">
      <c r="A330" s="57">
        <v>22</v>
      </c>
      <c r="B330" s="70" t="s">
        <v>549</v>
      </c>
      <c r="C330" s="71">
        <v>1999</v>
      </c>
      <c r="D330" s="71">
        <v>198</v>
      </c>
      <c r="E330" s="70" t="s">
        <v>39</v>
      </c>
      <c r="F330" s="58" t="s">
        <v>550</v>
      </c>
      <c r="G330" s="56">
        <f>IF(A330&gt;0,21," ")</f>
        <v>21</v>
      </c>
    </row>
    <row r="331" spans="1:7" s="3" customFormat="1" ht="16.5" customHeight="1">
      <c r="A331" s="57">
        <v>5</v>
      </c>
      <c r="B331" s="70" t="s">
        <v>588</v>
      </c>
      <c r="C331" s="71">
        <v>1997</v>
      </c>
      <c r="D331" s="71">
        <v>242</v>
      </c>
      <c r="E331" s="70" t="s">
        <v>39</v>
      </c>
      <c r="F331" s="58" t="s">
        <v>589</v>
      </c>
      <c r="G331" s="56">
        <f>IF(A331&gt;0,38," ")</f>
        <v>38</v>
      </c>
    </row>
    <row r="332" spans="1:7" s="3" customFormat="1" ht="16.5" customHeight="1" thickBot="1">
      <c r="A332" s="57">
        <v>16</v>
      </c>
      <c r="B332" s="70" t="s">
        <v>611</v>
      </c>
      <c r="C332" s="71">
        <v>1998</v>
      </c>
      <c r="D332" s="71">
        <v>244</v>
      </c>
      <c r="E332" s="70" t="s">
        <v>39</v>
      </c>
      <c r="F332" s="58" t="s">
        <v>612</v>
      </c>
      <c r="G332" s="56">
        <f>IF(A332&gt;0,27," ")</f>
        <v>27</v>
      </c>
    </row>
    <row r="333" spans="1:7" s="3" customFormat="1" ht="16.5" customHeight="1">
      <c r="A333" s="67">
        <v>22</v>
      </c>
      <c r="B333" s="68" t="s">
        <v>623</v>
      </c>
      <c r="C333" s="69">
        <v>1997</v>
      </c>
      <c r="D333" s="69">
        <v>243</v>
      </c>
      <c r="E333" s="68" t="s">
        <v>39</v>
      </c>
      <c r="F333" s="50" t="s">
        <v>624</v>
      </c>
      <c r="G333" s="56">
        <f>IF(A333&gt;0,21," ")</f>
        <v>21</v>
      </c>
    </row>
    <row r="334" spans="1:7" s="3" customFormat="1" ht="16.5" customHeight="1">
      <c r="A334" s="57">
        <v>33</v>
      </c>
      <c r="B334" s="70" t="s">
        <v>644</v>
      </c>
      <c r="C334" s="71">
        <v>1997</v>
      </c>
      <c r="D334" s="71">
        <v>241</v>
      </c>
      <c r="E334" s="70" t="s">
        <v>39</v>
      </c>
      <c r="F334" s="58" t="s">
        <v>645</v>
      </c>
      <c r="G334" s="56">
        <f>IF(A334&gt;0,10," ")</f>
        <v>10</v>
      </c>
    </row>
    <row r="335" spans="1:7" s="3" customFormat="1" ht="16.5" customHeight="1">
      <c r="A335" s="57">
        <v>9</v>
      </c>
      <c r="B335" s="70" t="s">
        <v>669</v>
      </c>
      <c r="C335" s="71">
        <v>1998</v>
      </c>
      <c r="D335" s="71">
        <v>338</v>
      </c>
      <c r="E335" s="70" t="s">
        <v>39</v>
      </c>
      <c r="F335" s="58" t="s">
        <v>670</v>
      </c>
      <c r="G335" s="56">
        <f>IF(A335&gt;0,34," ")</f>
        <v>34</v>
      </c>
    </row>
    <row r="336" spans="1:7" s="3" customFormat="1" ht="16.5" customHeight="1">
      <c r="A336" s="57">
        <v>14</v>
      </c>
      <c r="B336" s="70" t="s">
        <v>679</v>
      </c>
      <c r="C336" s="71">
        <v>1998</v>
      </c>
      <c r="D336" s="71">
        <v>341</v>
      </c>
      <c r="E336" s="70" t="s">
        <v>39</v>
      </c>
      <c r="F336" s="58" t="s">
        <v>680</v>
      </c>
      <c r="G336" s="56">
        <f>IF(A336&gt;0,29," ")</f>
        <v>29</v>
      </c>
    </row>
    <row r="337" spans="1:7" s="3" customFormat="1" ht="16.5" customHeight="1">
      <c r="A337" s="57">
        <v>7</v>
      </c>
      <c r="B337" s="70" t="s">
        <v>800</v>
      </c>
      <c r="C337" s="71">
        <v>1968</v>
      </c>
      <c r="D337" s="71">
        <v>724</v>
      </c>
      <c r="E337" s="70" t="s">
        <v>39</v>
      </c>
      <c r="F337" s="58" t="s">
        <v>801</v>
      </c>
      <c r="G337" s="56">
        <f>IF(A337&gt;0,11," ")</f>
        <v>11</v>
      </c>
    </row>
    <row r="338" spans="1:8" s="3" customFormat="1" ht="16.5" customHeight="1">
      <c r="A338" s="57">
        <v>14</v>
      </c>
      <c r="B338" s="70" t="s">
        <v>862</v>
      </c>
      <c r="C338" s="71">
        <v>1976</v>
      </c>
      <c r="D338" s="71">
        <v>459</v>
      </c>
      <c r="E338" s="70" t="s">
        <v>39</v>
      </c>
      <c r="F338" s="58" t="s">
        <v>863</v>
      </c>
      <c r="G338" s="56">
        <f>IF(A338&gt;0,4," ")</f>
        <v>4</v>
      </c>
      <c r="H338" s="3">
        <f>SUM(G310:G338)</f>
        <v>589</v>
      </c>
    </row>
    <row r="339" spans="1:7" s="3" customFormat="1" ht="16.5" customHeight="1">
      <c r="A339" s="59">
        <v>10</v>
      </c>
      <c r="B339" s="64" t="s">
        <v>290</v>
      </c>
      <c r="C339" s="65">
        <v>2001</v>
      </c>
      <c r="D339" s="65">
        <v>12</v>
      </c>
      <c r="E339" s="64" t="s">
        <v>53</v>
      </c>
      <c r="F339" s="62" t="s">
        <v>291</v>
      </c>
      <c r="G339" s="63">
        <f>IF(A339&gt;0,33," ")</f>
        <v>33</v>
      </c>
    </row>
    <row r="340" spans="1:7" s="3" customFormat="1" ht="16.5" customHeight="1">
      <c r="A340" s="59">
        <v>3</v>
      </c>
      <c r="B340" s="64" t="s">
        <v>348</v>
      </c>
      <c r="C340" s="65">
        <v>2001</v>
      </c>
      <c r="D340" s="65">
        <v>64</v>
      </c>
      <c r="E340" s="64" t="s">
        <v>53</v>
      </c>
      <c r="F340" s="62" t="s">
        <v>349</v>
      </c>
      <c r="G340" s="63">
        <f>IF(A340&gt;0,40," ")</f>
        <v>40</v>
      </c>
    </row>
    <row r="341" spans="1:7" s="3" customFormat="1" ht="16.5" customHeight="1">
      <c r="A341" s="59">
        <v>22</v>
      </c>
      <c r="B341" s="64" t="s">
        <v>385</v>
      </c>
      <c r="C341" s="65">
        <v>2001</v>
      </c>
      <c r="D341" s="65">
        <v>63</v>
      </c>
      <c r="E341" s="64" t="s">
        <v>53</v>
      </c>
      <c r="F341" s="62" t="s">
        <v>386</v>
      </c>
      <c r="G341" s="74">
        <f>IF(A341&gt;0,21," ")</f>
        <v>21</v>
      </c>
    </row>
    <row r="342" spans="1:7" s="3" customFormat="1" ht="16.5" customHeight="1">
      <c r="A342" s="59">
        <v>35</v>
      </c>
      <c r="B342" s="64" t="s">
        <v>411</v>
      </c>
      <c r="C342" s="65">
        <v>2001</v>
      </c>
      <c r="D342" s="65">
        <v>65</v>
      </c>
      <c r="E342" s="64" t="s">
        <v>53</v>
      </c>
      <c r="F342" s="62" t="s">
        <v>412</v>
      </c>
      <c r="G342" s="63">
        <f>IF(A342&gt;0,8," ")</f>
        <v>8</v>
      </c>
    </row>
    <row r="343" spans="1:7" s="3" customFormat="1" ht="16.5" customHeight="1">
      <c r="A343" s="59">
        <v>15</v>
      </c>
      <c r="B343" s="64" t="s">
        <v>452</v>
      </c>
      <c r="C343" s="65">
        <v>1999</v>
      </c>
      <c r="D343" s="65">
        <v>115</v>
      </c>
      <c r="E343" s="64" t="s">
        <v>53</v>
      </c>
      <c r="F343" s="62" t="s">
        <v>453</v>
      </c>
      <c r="G343" s="63">
        <f>IF(A343&gt;0,27," ")</f>
        <v>27</v>
      </c>
    </row>
    <row r="344" spans="1:7" s="3" customFormat="1" ht="16.5" customHeight="1" thickBot="1">
      <c r="A344" s="59">
        <v>25</v>
      </c>
      <c r="B344" s="64" t="s">
        <v>468</v>
      </c>
      <c r="C344" s="65">
        <v>2000</v>
      </c>
      <c r="D344" s="65">
        <v>114</v>
      </c>
      <c r="E344" s="64" t="s">
        <v>53</v>
      </c>
      <c r="F344" s="62" t="s">
        <v>469</v>
      </c>
      <c r="G344" s="63">
        <f>IF(A344&gt;0,17," ")</f>
        <v>17</v>
      </c>
    </row>
    <row r="345" spans="1:7" s="3" customFormat="1" ht="16.5" customHeight="1">
      <c r="A345" s="88">
        <v>3</v>
      </c>
      <c r="B345" s="64" t="s">
        <v>512</v>
      </c>
      <c r="C345" s="65">
        <v>1999</v>
      </c>
      <c r="D345" s="65">
        <v>176</v>
      </c>
      <c r="E345" s="64" t="s">
        <v>53</v>
      </c>
      <c r="F345" s="92" t="s">
        <v>513</v>
      </c>
      <c r="G345" s="63">
        <f>IF(A345&gt;0,40," ")</f>
        <v>40</v>
      </c>
    </row>
    <row r="346" spans="1:7" s="3" customFormat="1" ht="16.5" customHeight="1">
      <c r="A346" s="59">
        <v>11</v>
      </c>
      <c r="B346" s="64" t="s">
        <v>601</v>
      </c>
      <c r="C346" s="65">
        <v>1998</v>
      </c>
      <c r="D346" s="65">
        <v>216</v>
      </c>
      <c r="E346" s="64" t="s">
        <v>53</v>
      </c>
      <c r="F346" s="62" t="s">
        <v>602</v>
      </c>
      <c r="G346" s="63">
        <f>IF(A346&gt;0,32," ")</f>
        <v>32</v>
      </c>
    </row>
    <row r="347" spans="1:7" s="3" customFormat="1" ht="16.5" customHeight="1">
      <c r="A347" s="59">
        <v>30</v>
      </c>
      <c r="B347" s="64" t="s">
        <v>639</v>
      </c>
      <c r="C347" s="65">
        <v>1998</v>
      </c>
      <c r="D347" s="65">
        <v>217</v>
      </c>
      <c r="E347" s="64" t="s">
        <v>53</v>
      </c>
      <c r="F347" s="62" t="s">
        <v>640</v>
      </c>
      <c r="G347" s="63">
        <f>IF(A347&gt;0,13," ")</f>
        <v>13</v>
      </c>
    </row>
    <row r="348" spans="1:7" s="3" customFormat="1" ht="16.5" customHeight="1">
      <c r="A348" s="59">
        <v>11</v>
      </c>
      <c r="B348" s="64" t="s">
        <v>673</v>
      </c>
      <c r="C348" s="65">
        <v>1997</v>
      </c>
      <c r="D348" s="65">
        <v>316</v>
      </c>
      <c r="E348" s="64" t="s">
        <v>53</v>
      </c>
      <c r="F348" s="62" t="s">
        <v>674</v>
      </c>
      <c r="G348" s="63">
        <f>IF(A348&gt;0,32," ")</f>
        <v>32</v>
      </c>
    </row>
    <row r="349" spans="1:7" s="3" customFormat="1" ht="16.5" customHeight="1">
      <c r="A349" s="59">
        <v>15</v>
      </c>
      <c r="B349" s="64" t="s">
        <v>681</v>
      </c>
      <c r="C349" s="65">
        <v>1998</v>
      </c>
      <c r="D349" s="65">
        <v>313</v>
      </c>
      <c r="E349" s="64" t="s">
        <v>53</v>
      </c>
      <c r="F349" s="62" t="s">
        <v>682</v>
      </c>
      <c r="G349" s="63">
        <f>IF(A349&gt;0,28," ")</f>
        <v>28</v>
      </c>
    </row>
    <row r="350" spans="1:7" s="3" customFormat="1" ht="16.5" customHeight="1">
      <c r="A350" s="59">
        <v>18</v>
      </c>
      <c r="B350" s="64" t="s">
        <v>687</v>
      </c>
      <c r="C350" s="65">
        <v>1998</v>
      </c>
      <c r="D350" s="65">
        <v>314</v>
      </c>
      <c r="E350" s="64" t="s">
        <v>53</v>
      </c>
      <c r="F350" s="62" t="s">
        <v>688</v>
      </c>
      <c r="G350" s="63">
        <f>IF(A350&gt;0,25," ")</f>
        <v>25</v>
      </c>
    </row>
    <row r="351" spans="1:7" s="3" customFormat="1" ht="16.5" customHeight="1">
      <c r="A351" s="59">
        <v>21</v>
      </c>
      <c r="B351" s="64" t="s">
        <v>693</v>
      </c>
      <c r="C351" s="65">
        <v>1998</v>
      </c>
      <c r="D351" s="65">
        <v>312</v>
      </c>
      <c r="E351" s="64" t="s">
        <v>53</v>
      </c>
      <c r="F351" s="62" t="s">
        <v>694</v>
      </c>
      <c r="G351" s="63">
        <f>IF(A351&gt;0,22," ")</f>
        <v>22</v>
      </c>
    </row>
    <row r="352" spans="1:7" s="3" customFormat="1" ht="16.5" customHeight="1">
      <c r="A352" s="59">
        <v>5</v>
      </c>
      <c r="B352" s="64" t="s">
        <v>747</v>
      </c>
      <c r="C352" s="65">
        <v>1990</v>
      </c>
      <c r="D352" s="65">
        <v>466</v>
      </c>
      <c r="E352" s="64" t="s">
        <v>53</v>
      </c>
      <c r="F352" s="62" t="s">
        <v>748</v>
      </c>
      <c r="G352" s="63">
        <f>IF(A352&gt;0,13," ")</f>
        <v>13</v>
      </c>
    </row>
    <row r="353" spans="1:7" s="3" customFormat="1" ht="16.5" customHeight="1">
      <c r="A353" s="59">
        <v>8</v>
      </c>
      <c r="B353" s="64" t="s">
        <v>753</v>
      </c>
      <c r="C353" s="65">
        <v>1988</v>
      </c>
      <c r="D353" s="65">
        <v>467</v>
      </c>
      <c r="E353" s="64" t="s">
        <v>53</v>
      </c>
      <c r="F353" s="62" t="s">
        <v>754</v>
      </c>
      <c r="G353" s="74">
        <f>IF(A353&gt;0,10," ")</f>
        <v>10</v>
      </c>
    </row>
    <row r="354" spans="1:8" s="3" customFormat="1" ht="16.5" customHeight="1" thickBot="1">
      <c r="A354" s="59">
        <v>13</v>
      </c>
      <c r="B354" s="64" t="s">
        <v>532</v>
      </c>
      <c r="C354" s="65">
        <v>2000</v>
      </c>
      <c r="D354" s="65">
        <v>299</v>
      </c>
      <c r="E354" s="64" t="s">
        <v>53</v>
      </c>
      <c r="F354" s="62" t="s">
        <v>533</v>
      </c>
      <c r="G354" s="63">
        <f>IF(A354&gt;0,30," ")</f>
        <v>30</v>
      </c>
      <c r="H354" s="3">
        <f>SUM(G339:G354)</f>
        <v>391</v>
      </c>
    </row>
    <row r="355" spans="1:7" s="3" customFormat="1" ht="16.5" customHeight="1">
      <c r="A355" s="47">
        <v>11</v>
      </c>
      <c r="B355" s="68" t="s">
        <v>126</v>
      </c>
      <c r="C355" s="69">
        <v>1952</v>
      </c>
      <c r="D355" s="69">
        <v>783</v>
      </c>
      <c r="E355" s="68" t="s">
        <v>48</v>
      </c>
      <c r="F355" s="75" t="s">
        <v>127</v>
      </c>
      <c r="G355" s="56">
        <v>7</v>
      </c>
    </row>
    <row r="356" spans="1:7" s="3" customFormat="1" ht="16.5" customHeight="1">
      <c r="A356" s="57">
        <v>2</v>
      </c>
      <c r="B356" s="70" t="s">
        <v>64</v>
      </c>
      <c r="C356" s="71">
        <v>1962</v>
      </c>
      <c r="D356" s="71">
        <v>743</v>
      </c>
      <c r="E356" s="70" t="s">
        <v>48</v>
      </c>
      <c r="F356" s="55" t="s">
        <v>65</v>
      </c>
      <c r="G356" s="56">
        <f>IF(A356&gt;0,16," ")</f>
        <v>16</v>
      </c>
    </row>
    <row r="357" spans="1:7" s="3" customFormat="1" ht="16.5" customHeight="1">
      <c r="A357" s="57">
        <v>10</v>
      </c>
      <c r="B357" s="110" t="s">
        <v>83</v>
      </c>
      <c r="C357" s="71">
        <v>1957</v>
      </c>
      <c r="D357" s="71">
        <v>741</v>
      </c>
      <c r="E357" s="70" t="s">
        <v>48</v>
      </c>
      <c r="F357" s="55" t="s">
        <v>84</v>
      </c>
      <c r="G357" s="56">
        <f>IF(A357&gt;0,8," ")</f>
        <v>8</v>
      </c>
    </row>
    <row r="358" spans="1:7" s="3" customFormat="1" ht="16.5" customHeight="1">
      <c r="A358" s="57">
        <v>8</v>
      </c>
      <c r="B358" s="70" t="s">
        <v>151</v>
      </c>
      <c r="C358" s="71">
        <v>1993</v>
      </c>
      <c r="D358" s="71">
        <v>422</v>
      </c>
      <c r="E358" s="70" t="s">
        <v>48</v>
      </c>
      <c r="F358" s="58" t="s">
        <v>152</v>
      </c>
      <c r="G358" s="56">
        <f>IF(A358&gt;0,25," ")</f>
        <v>25</v>
      </c>
    </row>
    <row r="359" spans="1:7" s="3" customFormat="1" ht="16.5" customHeight="1">
      <c r="A359" s="57">
        <v>2</v>
      </c>
      <c r="B359" s="70" t="s">
        <v>165</v>
      </c>
      <c r="C359" s="71">
        <v>1991</v>
      </c>
      <c r="D359" s="71">
        <v>433</v>
      </c>
      <c r="E359" s="70" t="s">
        <v>48</v>
      </c>
      <c r="F359" s="55" t="s">
        <v>166</v>
      </c>
      <c r="G359" s="56">
        <f>IF(A359&gt;0,31," ")</f>
        <v>31</v>
      </c>
    </row>
    <row r="360" spans="1:7" s="3" customFormat="1" ht="16.5" customHeight="1">
      <c r="A360" s="57">
        <v>12</v>
      </c>
      <c r="B360" s="70" t="s">
        <v>214</v>
      </c>
      <c r="C360" s="71">
        <v>1996</v>
      </c>
      <c r="D360" s="71">
        <v>369</v>
      </c>
      <c r="E360" s="70" t="s">
        <v>48</v>
      </c>
      <c r="F360" s="58" t="s">
        <v>215</v>
      </c>
      <c r="G360" s="56">
        <f>IF(A360&gt;0,31," ")</f>
        <v>31</v>
      </c>
    </row>
    <row r="361" spans="1:7" s="3" customFormat="1" ht="16.5" customHeight="1">
      <c r="A361" s="57">
        <v>19</v>
      </c>
      <c r="B361" s="70" t="s">
        <v>228</v>
      </c>
      <c r="C361" s="71">
        <v>1995</v>
      </c>
      <c r="D361" s="71">
        <v>371</v>
      </c>
      <c r="E361" s="70" t="s">
        <v>48</v>
      </c>
      <c r="F361" s="58" t="s">
        <v>229</v>
      </c>
      <c r="G361" s="56">
        <f>IF(A361&gt;0,24," ")</f>
        <v>24</v>
      </c>
    </row>
    <row r="362" spans="1:7" s="3" customFormat="1" ht="16.5" customHeight="1">
      <c r="A362" s="57">
        <v>18</v>
      </c>
      <c r="B362" s="70" t="s">
        <v>306</v>
      </c>
      <c r="C362" s="71">
        <v>2002</v>
      </c>
      <c r="D362" s="71">
        <v>15</v>
      </c>
      <c r="E362" s="70" t="s">
        <v>48</v>
      </c>
      <c r="F362" s="58" t="s">
        <v>307</v>
      </c>
      <c r="G362" s="56">
        <f>IF(A362&gt;0,25," ")</f>
        <v>25</v>
      </c>
    </row>
    <row r="363" spans="1:7" s="3" customFormat="1" ht="16.5" customHeight="1">
      <c r="A363" s="57">
        <v>12</v>
      </c>
      <c r="B363" s="70" t="s">
        <v>365</v>
      </c>
      <c r="C363" s="71">
        <v>2002</v>
      </c>
      <c r="D363" s="71">
        <v>66</v>
      </c>
      <c r="E363" s="70" t="s">
        <v>48</v>
      </c>
      <c r="F363" s="58" t="s">
        <v>366</v>
      </c>
      <c r="G363" s="111">
        <f>IF(A363&gt;0,31," ")</f>
        <v>31</v>
      </c>
    </row>
    <row r="364" spans="1:7" s="3" customFormat="1" ht="16.5" customHeight="1">
      <c r="A364" s="57">
        <v>29</v>
      </c>
      <c r="B364" s="70" t="s">
        <v>399</v>
      </c>
      <c r="C364" s="71">
        <v>2002</v>
      </c>
      <c r="D364" s="71">
        <v>67</v>
      </c>
      <c r="E364" s="70" t="s">
        <v>48</v>
      </c>
      <c r="F364" s="58" t="s">
        <v>400</v>
      </c>
      <c r="G364" s="56">
        <f>IF(A364&gt;0,14," ")</f>
        <v>14</v>
      </c>
    </row>
    <row r="365" spans="1:7" s="3" customFormat="1" ht="16.5" customHeight="1">
      <c r="A365" s="57">
        <v>4</v>
      </c>
      <c r="B365" s="70" t="s">
        <v>429</v>
      </c>
      <c r="C365" s="71">
        <v>1999</v>
      </c>
      <c r="D365" s="71">
        <v>121</v>
      </c>
      <c r="E365" s="70" t="s">
        <v>48</v>
      </c>
      <c r="F365" s="58" t="s">
        <v>430</v>
      </c>
      <c r="G365" s="56">
        <f>IF(A365&gt;0,39," ")</f>
        <v>39</v>
      </c>
    </row>
    <row r="366" spans="1:7" s="3" customFormat="1" ht="16.5" customHeight="1">
      <c r="A366" s="57">
        <v>8</v>
      </c>
      <c r="B366" s="70" t="s">
        <v>437</v>
      </c>
      <c r="C366" s="71">
        <v>1999</v>
      </c>
      <c r="D366" s="71">
        <v>120</v>
      </c>
      <c r="E366" s="70" t="s">
        <v>48</v>
      </c>
      <c r="F366" s="58" t="s">
        <v>438</v>
      </c>
      <c r="G366" s="56">
        <f>IF(A366&gt;0,35," ")</f>
        <v>35</v>
      </c>
    </row>
    <row r="367" spans="1:7" s="3" customFormat="1" ht="16.5" customHeight="1">
      <c r="A367" s="57">
        <v>7</v>
      </c>
      <c r="B367" s="70" t="s">
        <v>592</v>
      </c>
      <c r="C367" s="71">
        <v>1997</v>
      </c>
      <c r="D367" s="71">
        <v>224</v>
      </c>
      <c r="E367" s="70" t="s">
        <v>48</v>
      </c>
      <c r="F367" s="58" t="s">
        <v>593</v>
      </c>
      <c r="G367" s="56">
        <f>IF(A367&gt;0,36," ")</f>
        <v>36</v>
      </c>
    </row>
    <row r="368" spans="1:7" s="3" customFormat="1" ht="16.5" customHeight="1" thickBot="1">
      <c r="A368" s="57">
        <v>18</v>
      </c>
      <c r="B368" s="70" t="s">
        <v>615</v>
      </c>
      <c r="C368" s="71">
        <v>1997</v>
      </c>
      <c r="D368" s="71">
        <v>220</v>
      </c>
      <c r="E368" s="70" t="s">
        <v>48</v>
      </c>
      <c r="F368" s="58" t="s">
        <v>616</v>
      </c>
      <c r="G368" s="56">
        <f>IF(A368&gt;0,25," ")</f>
        <v>25</v>
      </c>
    </row>
    <row r="369" spans="1:7" s="3" customFormat="1" ht="16.5" customHeight="1">
      <c r="A369" s="67">
        <v>29</v>
      </c>
      <c r="B369" s="68" t="s">
        <v>637</v>
      </c>
      <c r="C369" s="69">
        <v>1997</v>
      </c>
      <c r="D369" s="69">
        <v>222</v>
      </c>
      <c r="E369" s="68" t="s">
        <v>48</v>
      </c>
      <c r="F369" s="50" t="s">
        <v>638</v>
      </c>
      <c r="G369" s="56">
        <f>IF(A369&gt;0,14," ")</f>
        <v>14</v>
      </c>
    </row>
    <row r="370" spans="1:7" s="3" customFormat="1" ht="16.5" customHeight="1">
      <c r="A370" s="57">
        <v>31</v>
      </c>
      <c r="B370" s="70" t="s">
        <v>641</v>
      </c>
      <c r="C370" s="112">
        <v>1998</v>
      </c>
      <c r="D370" s="71">
        <v>219</v>
      </c>
      <c r="E370" s="70" t="s">
        <v>48</v>
      </c>
      <c r="F370" s="58" t="s">
        <v>199</v>
      </c>
      <c r="G370" s="56">
        <f>IF(A370&gt;0,12," ")</f>
        <v>12</v>
      </c>
    </row>
    <row r="371" spans="1:7" s="3" customFormat="1" ht="16.5" customHeight="1">
      <c r="A371" s="57">
        <v>2</v>
      </c>
      <c r="B371" s="70" t="s">
        <v>709</v>
      </c>
      <c r="C371" s="71">
        <v>1951</v>
      </c>
      <c r="D371" s="71">
        <v>489</v>
      </c>
      <c r="E371" s="70" t="s">
        <v>48</v>
      </c>
      <c r="F371" s="58" t="s">
        <v>710</v>
      </c>
      <c r="G371" s="56">
        <f>IF(A371&gt;0,16," ")</f>
        <v>16</v>
      </c>
    </row>
    <row r="372" spans="1:7" s="3" customFormat="1" ht="16.5" customHeight="1">
      <c r="A372" s="57">
        <v>1</v>
      </c>
      <c r="B372" s="70" t="s">
        <v>715</v>
      </c>
      <c r="C372" s="71">
        <v>1969</v>
      </c>
      <c r="D372" s="71">
        <v>481</v>
      </c>
      <c r="E372" s="70" t="s">
        <v>48</v>
      </c>
      <c r="F372" s="58" t="s">
        <v>716</v>
      </c>
      <c r="G372" s="56">
        <f>IF(A372&gt;0,17," ")</f>
        <v>17</v>
      </c>
    </row>
    <row r="373" spans="1:7" s="3" customFormat="1" ht="16.5" customHeight="1">
      <c r="A373" s="57">
        <v>11</v>
      </c>
      <c r="B373" s="70" t="s">
        <v>737</v>
      </c>
      <c r="C373" s="71">
        <v>1972</v>
      </c>
      <c r="D373" s="71">
        <v>482</v>
      </c>
      <c r="E373" s="70" t="s">
        <v>48</v>
      </c>
      <c r="F373" s="58" t="s">
        <v>738</v>
      </c>
      <c r="G373" s="56">
        <f>IF(A373&gt;0,7," ")</f>
        <v>7</v>
      </c>
    </row>
    <row r="374" spans="1:7" s="3" customFormat="1" ht="16.5" customHeight="1">
      <c r="A374" s="57">
        <v>4</v>
      </c>
      <c r="B374" s="70" t="s">
        <v>745</v>
      </c>
      <c r="C374" s="71">
        <v>1980</v>
      </c>
      <c r="D374" s="71">
        <v>469</v>
      </c>
      <c r="E374" s="70" t="s">
        <v>48</v>
      </c>
      <c r="F374" s="58" t="s">
        <v>746</v>
      </c>
      <c r="G374" s="56">
        <f>IF(A374&gt;0,14," ")</f>
        <v>14</v>
      </c>
    </row>
    <row r="375" spans="1:7" s="3" customFormat="1" ht="16.5" customHeight="1">
      <c r="A375" s="57">
        <v>7</v>
      </c>
      <c r="B375" s="70" t="s">
        <v>751</v>
      </c>
      <c r="C375" s="71">
        <v>1975</v>
      </c>
      <c r="D375" s="71">
        <v>468</v>
      </c>
      <c r="E375" s="70" t="s">
        <v>48</v>
      </c>
      <c r="F375" s="58" t="s">
        <v>752</v>
      </c>
      <c r="G375" s="56">
        <f>IF(A375&gt;0,11," ")</f>
        <v>11</v>
      </c>
    </row>
    <row r="376" spans="1:7" s="3" customFormat="1" ht="16.5" customHeight="1">
      <c r="A376" s="57">
        <v>5</v>
      </c>
      <c r="B376" s="70" t="s">
        <v>767</v>
      </c>
      <c r="C376" s="71">
        <v>1962</v>
      </c>
      <c r="D376" s="71">
        <v>763</v>
      </c>
      <c r="E376" s="70" t="s">
        <v>48</v>
      </c>
      <c r="F376" s="58" t="s">
        <v>768</v>
      </c>
      <c r="G376" s="56">
        <f>IF(A376&gt;0,13," ")</f>
        <v>13</v>
      </c>
    </row>
    <row r="377" spans="1:7" s="3" customFormat="1" ht="16.5" customHeight="1">
      <c r="A377" s="57">
        <v>12</v>
      </c>
      <c r="B377" s="70" t="s">
        <v>781</v>
      </c>
      <c r="C377" s="71">
        <v>1962</v>
      </c>
      <c r="D377" s="71">
        <v>764</v>
      </c>
      <c r="E377" s="70" t="s">
        <v>48</v>
      </c>
      <c r="F377" s="58" t="s">
        <v>782</v>
      </c>
      <c r="G377" s="111">
        <f>IF(A377&gt;0,6," ")</f>
        <v>6</v>
      </c>
    </row>
    <row r="378" spans="1:7" s="3" customFormat="1" ht="16.5" customHeight="1">
      <c r="A378" s="57">
        <v>6</v>
      </c>
      <c r="B378" s="70" t="s">
        <v>798</v>
      </c>
      <c r="C378" s="71">
        <v>1968</v>
      </c>
      <c r="D378" s="71">
        <v>714</v>
      </c>
      <c r="E378" s="70" t="s">
        <v>48</v>
      </c>
      <c r="F378" s="58" t="s">
        <v>799</v>
      </c>
      <c r="G378" s="56">
        <f>IF(A378&gt;0,12," ")</f>
        <v>12</v>
      </c>
    </row>
    <row r="379" spans="1:7" s="3" customFormat="1" ht="16.5" customHeight="1">
      <c r="A379" s="57">
        <v>9</v>
      </c>
      <c r="B379" s="70" t="s">
        <v>804</v>
      </c>
      <c r="C379" s="71">
        <v>1971</v>
      </c>
      <c r="D379" s="71">
        <v>715</v>
      </c>
      <c r="E379" s="70" t="s">
        <v>48</v>
      </c>
      <c r="F379" s="58" t="s">
        <v>805</v>
      </c>
      <c r="G379" s="56">
        <f>IF(A379&gt;0,9," ")</f>
        <v>9</v>
      </c>
    </row>
    <row r="380" spans="1:7" s="3" customFormat="1" ht="16.5" customHeight="1">
      <c r="A380" s="57">
        <v>14</v>
      </c>
      <c r="B380" s="70" t="s">
        <v>814</v>
      </c>
      <c r="C380" s="71">
        <v>1968</v>
      </c>
      <c r="D380" s="71">
        <v>713</v>
      </c>
      <c r="E380" s="70" t="s">
        <v>48</v>
      </c>
      <c r="F380" s="58" t="s">
        <v>815</v>
      </c>
      <c r="G380" s="56">
        <f>IF(A380&gt;0,4," ")</f>
        <v>4</v>
      </c>
    </row>
    <row r="381" spans="1:8" s="3" customFormat="1" ht="16.5" customHeight="1">
      <c r="A381" s="57">
        <v>19</v>
      </c>
      <c r="B381" s="70" t="s">
        <v>824</v>
      </c>
      <c r="C381" s="71">
        <v>1968</v>
      </c>
      <c r="D381" s="71">
        <v>398</v>
      </c>
      <c r="E381" s="70" t="s">
        <v>48</v>
      </c>
      <c r="F381" s="58" t="s">
        <v>825</v>
      </c>
      <c r="G381" s="56">
        <f>IF(A381&gt;0,2," ")</f>
        <v>2</v>
      </c>
      <c r="H381" s="3">
        <f>SUM(G355:G381)</f>
        <v>484</v>
      </c>
    </row>
    <row r="382" spans="1:7" s="3" customFormat="1" ht="16.5" customHeight="1">
      <c r="A382" s="59">
        <v>8</v>
      </c>
      <c r="B382" s="64" t="s">
        <v>78</v>
      </c>
      <c r="C382" s="65">
        <v>1955</v>
      </c>
      <c r="D382" s="65">
        <v>737</v>
      </c>
      <c r="E382" s="64" t="s">
        <v>79</v>
      </c>
      <c r="F382" s="73" t="s">
        <v>80</v>
      </c>
      <c r="G382" s="63">
        <f>IF(A382&gt;0,10," ")</f>
        <v>10</v>
      </c>
    </row>
    <row r="383" spans="1:7" s="3" customFormat="1" ht="16.5" customHeight="1">
      <c r="A383" s="59">
        <v>16</v>
      </c>
      <c r="B383" s="64" t="s">
        <v>95</v>
      </c>
      <c r="C383" s="65">
        <v>1962</v>
      </c>
      <c r="D383" s="65">
        <v>738</v>
      </c>
      <c r="E383" s="64" t="s">
        <v>79</v>
      </c>
      <c r="F383" s="73" t="s">
        <v>96</v>
      </c>
      <c r="G383" s="63">
        <f>IF(A383&gt;0,2," ")</f>
        <v>2</v>
      </c>
    </row>
    <row r="384" spans="1:7" s="3" customFormat="1" ht="16.5" customHeight="1">
      <c r="A384" s="59">
        <v>3</v>
      </c>
      <c r="B384" s="64" t="s">
        <v>141</v>
      </c>
      <c r="C384" s="65">
        <v>1994</v>
      </c>
      <c r="D384" s="65">
        <v>415</v>
      </c>
      <c r="E384" s="64" t="s">
        <v>79</v>
      </c>
      <c r="F384" s="62" t="s">
        <v>142</v>
      </c>
      <c r="G384" s="63">
        <f>IF(A384&gt;0,30," ")</f>
        <v>30</v>
      </c>
    </row>
    <row r="385" spans="1:7" s="3" customFormat="1" ht="16.5" customHeight="1">
      <c r="A385" s="59">
        <v>5</v>
      </c>
      <c r="B385" s="64" t="s">
        <v>145</v>
      </c>
      <c r="C385" s="65">
        <v>1993</v>
      </c>
      <c r="D385" s="65">
        <v>416</v>
      </c>
      <c r="E385" s="64" t="s">
        <v>79</v>
      </c>
      <c r="F385" s="62" t="s">
        <v>146</v>
      </c>
      <c r="G385" s="63">
        <f>IF(A385&gt;0,28," ")</f>
        <v>28</v>
      </c>
    </row>
    <row r="386" spans="1:7" s="3" customFormat="1" ht="16.5" customHeight="1">
      <c r="A386" s="59">
        <v>7</v>
      </c>
      <c r="B386" s="64" t="s">
        <v>149</v>
      </c>
      <c r="C386" s="65">
        <v>1994</v>
      </c>
      <c r="D386" s="65">
        <v>414</v>
      </c>
      <c r="E386" s="64" t="s">
        <v>79</v>
      </c>
      <c r="F386" s="62" t="s">
        <v>150</v>
      </c>
      <c r="G386" s="63">
        <f>IF(A386&gt;0,26," ")</f>
        <v>26</v>
      </c>
    </row>
    <row r="387" spans="1:7" s="3" customFormat="1" ht="16.5" customHeight="1">
      <c r="A387" s="59">
        <v>3</v>
      </c>
      <c r="B387" s="64" t="s">
        <v>167</v>
      </c>
      <c r="C387" s="65">
        <v>1992</v>
      </c>
      <c r="D387" s="65">
        <v>431</v>
      </c>
      <c r="E387" s="64" t="s">
        <v>79</v>
      </c>
      <c r="F387" s="73" t="s">
        <v>168</v>
      </c>
      <c r="G387" s="63">
        <f>IF(A387&gt;0,30," ")</f>
        <v>30</v>
      </c>
    </row>
    <row r="388" spans="1:10" s="3" customFormat="1" ht="16.5" customHeight="1">
      <c r="A388" s="59">
        <v>2</v>
      </c>
      <c r="B388" s="64" t="s">
        <v>194</v>
      </c>
      <c r="C388" s="65">
        <v>1995</v>
      </c>
      <c r="D388" s="65">
        <v>352</v>
      </c>
      <c r="E388" s="64" t="s">
        <v>79</v>
      </c>
      <c r="F388" s="62" t="s">
        <v>195</v>
      </c>
      <c r="G388" s="63">
        <f>IF(A388&gt;0,41," ")</f>
        <v>41</v>
      </c>
      <c r="J388" s="46"/>
    </row>
    <row r="389" spans="1:10" s="3" customFormat="1" ht="16.5" customHeight="1">
      <c r="A389" s="59">
        <v>7</v>
      </c>
      <c r="B389" s="64" t="s">
        <v>204</v>
      </c>
      <c r="C389" s="65">
        <v>1995</v>
      </c>
      <c r="D389" s="65">
        <v>354</v>
      </c>
      <c r="E389" s="64" t="s">
        <v>79</v>
      </c>
      <c r="F389" s="62" t="s">
        <v>205</v>
      </c>
      <c r="G389" s="63">
        <f>IF(A389&gt;0,36," ")</f>
        <v>36</v>
      </c>
      <c r="J389" s="46"/>
    </row>
    <row r="390" spans="1:10" s="3" customFormat="1" ht="16.5" customHeight="1">
      <c r="A390" s="59">
        <v>6</v>
      </c>
      <c r="B390" s="64" t="s">
        <v>250</v>
      </c>
      <c r="C390" s="65">
        <v>1995</v>
      </c>
      <c r="D390" s="65">
        <v>274</v>
      </c>
      <c r="E390" s="64" t="s">
        <v>79</v>
      </c>
      <c r="F390" s="62" t="s">
        <v>251</v>
      </c>
      <c r="G390" s="63">
        <f>IF(A390&gt;0,37," ")</f>
        <v>37</v>
      </c>
      <c r="J390" s="46"/>
    </row>
    <row r="391" spans="1:10" s="3" customFormat="1" ht="16.5" customHeight="1">
      <c r="A391" s="59">
        <v>13</v>
      </c>
      <c r="B391" s="64" t="s">
        <v>367</v>
      </c>
      <c r="C391" s="65">
        <v>2002</v>
      </c>
      <c r="D391" s="65">
        <v>61</v>
      </c>
      <c r="E391" s="64" t="s">
        <v>79</v>
      </c>
      <c r="F391" s="62" t="s">
        <v>368</v>
      </c>
      <c r="G391" s="63">
        <f>IF(A391&gt;0,30," ")</f>
        <v>30</v>
      </c>
      <c r="J391" s="46"/>
    </row>
    <row r="392" spans="1:10" s="3" customFormat="1" ht="16.5" customHeight="1" thickBot="1">
      <c r="A392" s="59">
        <v>10</v>
      </c>
      <c r="B392" s="64" t="s">
        <v>441</v>
      </c>
      <c r="C392" s="65">
        <v>2000</v>
      </c>
      <c r="D392" s="65">
        <v>110</v>
      </c>
      <c r="E392" s="64" t="s">
        <v>79</v>
      </c>
      <c r="F392" s="62" t="s">
        <v>442</v>
      </c>
      <c r="G392" s="63">
        <f>IF(A392&gt;0,33," ")</f>
        <v>33</v>
      </c>
      <c r="J392" s="46"/>
    </row>
    <row r="393" spans="1:10" s="3" customFormat="1" ht="16.5" customHeight="1">
      <c r="A393" s="88">
        <v>7</v>
      </c>
      <c r="B393" s="90" t="s">
        <v>520</v>
      </c>
      <c r="C393" s="91">
        <v>2000</v>
      </c>
      <c r="D393" s="91">
        <v>174</v>
      </c>
      <c r="E393" s="90" t="s">
        <v>79</v>
      </c>
      <c r="F393" s="92" t="s">
        <v>521</v>
      </c>
      <c r="G393" s="63">
        <f>IF(A393&gt;0,36," ")</f>
        <v>36</v>
      </c>
      <c r="J393" s="46"/>
    </row>
    <row r="394" spans="1:10" s="3" customFormat="1" ht="16.5" customHeight="1">
      <c r="A394" s="59">
        <v>8</v>
      </c>
      <c r="B394" s="64" t="s">
        <v>522</v>
      </c>
      <c r="C394" s="65">
        <v>2000</v>
      </c>
      <c r="D394" s="65">
        <v>172</v>
      </c>
      <c r="E394" s="64" t="s">
        <v>79</v>
      </c>
      <c r="F394" s="62" t="s">
        <v>523</v>
      </c>
      <c r="G394" s="63">
        <f>IF(A394&gt;0,35," ")</f>
        <v>35</v>
      </c>
      <c r="J394" s="46"/>
    </row>
    <row r="395" spans="1:10" s="3" customFormat="1" ht="16.5" customHeight="1">
      <c r="A395" s="59">
        <v>9</v>
      </c>
      <c r="B395" s="64" t="s">
        <v>524</v>
      </c>
      <c r="C395" s="65">
        <v>2000</v>
      </c>
      <c r="D395" s="65">
        <v>171</v>
      </c>
      <c r="E395" s="64" t="s">
        <v>79</v>
      </c>
      <c r="F395" s="62" t="s">
        <v>525</v>
      </c>
      <c r="G395" s="63">
        <f>IF(A395&gt;0,34," ")</f>
        <v>34</v>
      </c>
      <c r="J395" s="46"/>
    </row>
    <row r="396" spans="1:10" s="3" customFormat="1" ht="16.5" customHeight="1">
      <c r="A396" s="59">
        <v>28</v>
      </c>
      <c r="B396" s="64" t="s">
        <v>561</v>
      </c>
      <c r="C396" s="65">
        <v>2000</v>
      </c>
      <c r="D396" s="65">
        <v>173</v>
      </c>
      <c r="E396" s="64" t="s">
        <v>79</v>
      </c>
      <c r="F396" s="62" t="s">
        <v>562</v>
      </c>
      <c r="G396" s="63">
        <f>IF(A396&gt;0,15," ")</f>
        <v>15</v>
      </c>
      <c r="J396" s="46"/>
    </row>
    <row r="397" spans="1:10" s="3" customFormat="1" ht="16.5" customHeight="1">
      <c r="A397" s="59">
        <v>2</v>
      </c>
      <c r="B397" s="64" t="s">
        <v>582</v>
      </c>
      <c r="C397" s="65">
        <v>1997</v>
      </c>
      <c r="D397" s="65">
        <v>207</v>
      </c>
      <c r="E397" s="64" t="s">
        <v>79</v>
      </c>
      <c r="F397" s="62" t="s">
        <v>583</v>
      </c>
      <c r="G397" s="63">
        <f>IF(A397&gt;0,41," ")</f>
        <v>41</v>
      </c>
      <c r="J397" s="46"/>
    </row>
    <row r="398" spans="1:10" s="3" customFormat="1" ht="16.5" customHeight="1">
      <c r="A398" s="59">
        <v>4</v>
      </c>
      <c r="B398" s="64" t="s">
        <v>586</v>
      </c>
      <c r="C398" s="65">
        <v>1997</v>
      </c>
      <c r="D398" s="65">
        <v>208</v>
      </c>
      <c r="E398" s="64" t="s">
        <v>79</v>
      </c>
      <c r="F398" s="62" t="s">
        <v>587</v>
      </c>
      <c r="G398" s="63">
        <f>IF(A398&gt;0,39," ")</f>
        <v>39</v>
      </c>
      <c r="J398" s="46"/>
    </row>
    <row r="399" spans="1:10" s="3" customFormat="1" ht="16.5" customHeight="1">
      <c r="A399" s="59">
        <v>12</v>
      </c>
      <c r="B399" s="64" t="s">
        <v>603</v>
      </c>
      <c r="C399" s="65">
        <v>1998</v>
      </c>
      <c r="D399" s="65">
        <v>218</v>
      </c>
      <c r="E399" s="64" t="s">
        <v>79</v>
      </c>
      <c r="F399" s="62" t="s">
        <v>604</v>
      </c>
      <c r="G399" s="63">
        <f>IF(A399&gt;0,31," ")</f>
        <v>31</v>
      </c>
      <c r="J399" s="46"/>
    </row>
    <row r="400" spans="1:10" s="3" customFormat="1" ht="16.5" customHeight="1">
      <c r="A400" s="59">
        <v>25</v>
      </c>
      <c r="B400" s="64" t="s">
        <v>629</v>
      </c>
      <c r="C400" s="65">
        <v>1997</v>
      </c>
      <c r="D400" s="65">
        <v>209</v>
      </c>
      <c r="E400" s="64" t="s">
        <v>79</v>
      </c>
      <c r="F400" s="62" t="s">
        <v>630</v>
      </c>
      <c r="G400" s="63">
        <f>IF(A400&gt;0,18," ")</f>
        <v>18</v>
      </c>
      <c r="J400" s="46"/>
    </row>
    <row r="401" spans="1:10" s="3" customFormat="1" ht="16.5" customHeight="1">
      <c r="A401" s="59">
        <v>34</v>
      </c>
      <c r="B401" s="64" t="s">
        <v>646</v>
      </c>
      <c r="C401" s="65">
        <v>1998</v>
      </c>
      <c r="D401" s="65">
        <v>206</v>
      </c>
      <c r="E401" s="64" t="s">
        <v>79</v>
      </c>
      <c r="F401" s="62" t="s">
        <v>647</v>
      </c>
      <c r="G401" s="74">
        <f>IF(A401&gt;0,9," ")</f>
        <v>9</v>
      </c>
      <c r="J401" s="46"/>
    </row>
    <row r="402" spans="1:10" s="3" customFormat="1" ht="16.5" customHeight="1">
      <c r="A402" s="59">
        <v>3</v>
      </c>
      <c r="B402" s="64" t="s">
        <v>658</v>
      </c>
      <c r="C402" s="65">
        <v>1997</v>
      </c>
      <c r="D402" s="65">
        <v>306</v>
      </c>
      <c r="E402" s="64" t="s">
        <v>79</v>
      </c>
      <c r="F402" s="62" t="s">
        <v>659</v>
      </c>
      <c r="G402" s="63">
        <f>IF(A402&gt;0,40," ")</f>
        <v>40</v>
      </c>
      <c r="J402" s="46"/>
    </row>
    <row r="403" spans="1:10" s="3" customFormat="1" ht="16.5" customHeight="1">
      <c r="A403" s="59">
        <v>13</v>
      </c>
      <c r="B403" s="64" t="s">
        <v>677</v>
      </c>
      <c r="C403" s="65">
        <v>1997</v>
      </c>
      <c r="D403" s="65">
        <v>307</v>
      </c>
      <c r="E403" s="64" t="s">
        <v>79</v>
      </c>
      <c r="F403" s="62" t="s">
        <v>678</v>
      </c>
      <c r="G403" s="63">
        <f>IF(A403&gt;0,30," ")</f>
        <v>30</v>
      </c>
      <c r="J403" s="46"/>
    </row>
    <row r="404" spans="1:10" s="3" customFormat="1" ht="16.5" customHeight="1">
      <c r="A404" s="59">
        <v>5</v>
      </c>
      <c r="B404" s="64" t="s">
        <v>723</v>
      </c>
      <c r="C404" s="65">
        <v>1967</v>
      </c>
      <c r="D404" s="65">
        <v>478</v>
      </c>
      <c r="E404" s="64" t="s">
        <v>79</v>
      </c>
      <c r="F404" s="62" t="s">
        <v>724</v>
      </c>
      <c r="G404" s="63">
        <f>IF(A404&gt;0,13," ")</f>
        <v>13</v>
      </c>
      <c r="J404" s="46"/>
    </row>
    <row r="405" spans="1:10" s="3" customFormat="1" ht="16.5" customHeight="1">
      <c r="A405" s="59">
        <v>8</v>
      </c>
      <c r="B405" s="64" t="s">
        <v>729</v>
      </c>
      <c r="C405" s="65">
        <v>1967</v>
      </c>
      <c r="D405" s="65">
        <v>479</v>
      </c>
      <c r="E405" s="64" t="s">
        <v>79</v>
      </c>
      <c r="F405" s="62" t="s">
        <v>730</v>
      </c>
      <c r="G405" s="63">
        <f>IF(A405&gt;0,10," ")</f>
        <v>10</v>
      </c>
      <c r="J405" s="46"/>
    </row>
    <row r="406" spans="1:10" s="3" customFormat="1" ht="16.5" customHeight="1">
      <c r="A406" s="59">
        <v>2</v>
      </c>
      <c r="B406" s="64" t="s">
        <v>761</v>
      </c>
      <c r="C406" s="65">
        <v>1961</v>
      </c>
      <c r="D406" s="65">
        <v>761</v>
      </c>
      <c r="E406" s="64" t="s">
        <v>79</v>
      </c>
      <c r="F406" s="62" t="s">
        <v>762</v>
      </c>
      <c r="G406" s="63">
        <f>IF(A406&gt;0,16," ")</f>
        <v>16</v>
      </c>
      <c r="J406" s="46"/>
    </row>
    <row r="407" spans="1:10" s="3" customFormat="1" ht="16.5" customHeight="1">
      <c r="A407" s="59">
        <v>22</v>
      </c>
      <c r="B407" s="64" t="s">
        <v>830</v>
      </c>
      <c r="C407" s="65">
        <v>1965</v>
      </c>
      <c r="D407" s="65">
        <v>707</v>
      </c>
      <c r="E407" s="64" t="s">
        <v>79</v>
      </c>
      <c r="F407" s="62" t="s">
        <v>831</v>
      </c>
      <c r="G407" s="63">
        <f>IF(A407&gt;0,2," ")</f>
        <v>2</v>
      </c>
      <c r="H407" s="3">
        <f>SUM(G382:G407)</f>
        <v>672</v>
      </c>
      <c r="J407" s="46"/>
    </row>
    <row r="408" spans="1:10" s="3" customFormat="1" ht="16.5" customHeight="1">
      <c r="A408"/>
      <c r="B408"/>
      <c r="C408"/>
      <c r="D408"/>
      <c r="E408"/>
      <c r="F408" s="37"/>
      <c r="G408" s="13"/>
      <c r="J408" s="4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1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1.421875" style="18" customWidth="1"/>
    <col min="2" max="2" width="53.57421875" style="18" customWidth="1"/>
    <col min="3" max="3" width="17.7109375" style="18" customWidth="1"/>
    <col min="4" max="4" width="20.00390625" style="18" customWidth="1"/>
    <col min="5" max="5" width="14.421875" style="3" customWidth="1"/>
    <col min="6" max="6" width="14.28125" style="18" customWidth="1"/>
    <col min="7" max="16384" width="9.140625" style="3" customWidth="1"/>
  </cols>
  <sheetData>
    <row r="1" ht="12.75"/>
    <row r="2" ht="12.75"/>
    <row r="3" spans="1:3" ht="81.75" customHeight="1">
      <c r="A3"/>
      <c r="B3" s="37"/>
      <c r="C3"/>
    </row>
    <row r="4" spans="1:6" s="21" customFormat="1" ht="15" customHeight="1" thickBot="1">
      <c r="A4" s="19"/>
      <c r="B4" s="19"/>
      <c r="C4" s="19"/>
      <c r="D4" s="19"/>
      <c r="E4" s="20"/>
      <c r="F4" s="19"/>
    </row>
    <row r="5" spans="1:6" s="27" customFormat="1" ht="29.25" customHeight="1" thickBot="1">
      <c r="A5" s="35"/>
      <c r="B5" s="24" t="s">
        <v>9</v>
      </c>
      <c r="C5" s="24" t="s">
        <v>8</v>
      </c>
      <c r="D5" s="25"/>
      <c r="E5" s="26"/>
      <c r="F5" s="25"/>
    </row>
    <row r="6" spans="1:6" s="28" customFormat="1" ht="18.75" customHeight="1">
      <c r="A6" s="29" t="s">
        <v>10</v>
      </c>
      <c r="B6" s="41" t="s">
        <v>44</v>
      </c>
      <c r="C6" s="36">
        <f>SUM(Foglio1!G187:G240)</f>
        <v>1058</v>
      </c>
      <c r="D6" s="30"/>
      <c r="F6" s="30"/>
    </row>
    <row r="7" spans="1:6" s="28" customFormat="1" ht="18.75" customHeight="1">
      <c r="A7" s="31" t="s">
        <v>11</v>
      </c>
      <c r="B7" s="42" t="s">
        <v>38</v>
      </c>
      <c r="C7" s="36">
        <f>SUM(Foglio1!G60:G100)</f>
        <v>852</v>
      </c>
      <c r="D7" s="30"/>
      <c r="E7" s="30"/>
      <c r="F7" s="30"/>
    </row>
    <row r="8" spans="1:6" s="28" customFormat="1" ht="18.75" customHeight="1">
      <c r="A8" s="31" t="s">
        <v>12</v>
      </c>
      <c r="B8" s="42" t="s">
        <v>40</v>
      </c>
      <c r="C8" s="36">
        <f>SUM(Foglio1!G126:G164)</f>
        <v>694</v>
      </c>
      <c r="D8" s="30"/>
      <c r="F8" s="30"/>
    </row>
    <row r="9" spans="1:6" s="28" customFormat="1" ht="18.75" customHeight="1">
      <c r="A9" s="31" t="s">
        <v>13</v>
      </c>
      <c r="B9" s="42" t="s">
        <v>42</v>
      </c>
      <c r="C9" s="36">
        <f>SUM(Foglio1!G382:G407)</f>
        <v>672</v>
      </c>
      <c r="D9" s="30"/>
      <c r="E9" s="32"/>
      <c r="F9" s="30"/>
    </row>
    <row r="10" spans="1:6" s="28" customFormat="1" ht="18.75" customHeight="1">
      <c r="A10" s="31" t="s">
        <v>14</v>
      </c>
      <c r="B10" s="42" t="s">
        <v>41</v>
      </c>
      <c r="C10" s="36">
        <f>SUM(Foglio1!G276:G297)</f>
        <v>611</v>
      </c>
      <c r="D10" s="30"/>
      <c r="F10" s="30"/>
    </row>
    <row r="11" spans="1:6" s="28" customFormat="1" ht="18.75" customHeight="1">
      <c r="A11" s="31" t="s">
        <v>15</v>
      </c>
      <c r="B11" s="42" t="s">
        <v>39</v>
      </c>
      <c r="C11" s="36">
        <f>SUM(Foglio1!G310:G338)</f>
        <v>589</v>
      </c>
      <c r="D11" s="30"/>
      <c r="E11" s="30"/>
      <c r="F11" s="30"/>
    </row>
    <row r="12" spans="1:6" s="28" customFormat="1" ht="18.75" customHeight="1">
      <c r="A12" s="31" t="s">
        <v>16</v>
      </c>
      <c r="B12" s="42" t="s">
        <v>45</v>
      </c>
      <c r="C12" s="36">
        <f>SUM(Foglio1!G167:G186)</f>
        <v>501</v>
      </c>
      <c r="D12" s="30"/>
      <c r="E12" s="30"/>
      <c r="F12" s="30"/>
    </row>
    <row r="13" spans="1:6" s="28" customFormat="1" ht="18.75" customHeight="1">
      <c r="A13" s="31" t="s">
        <v>17</v>
      </c>
      <c r="B13" s="42" t="s">
        <v>48</v>
      </c>
      <c r="C13" s="36">
        <f>SUM(Foglio1!G355:G381)</f>
        <v>484</v>
      </c>
      <c r="D13" s="30"/>
      <c r="F13" s="30"/>
    </row>
    <row r="14" spans="1:6" s="28" customFormat="1" ht="18.75" customHeight="1">
      <c r="A14" s="31" t="s">
        <v>18</v>
      </c>
      <c r="B14" s="42" t="s">
        <v>46</v>
      </c>
      <c r="C14" s="36">
        <f>SUM(Foglio1!G101:G123)</f>
        <v>465</v>
      </c>
      <c r="D14" s="30"/>
      <c r="E14" s="32"/>
      <c r="F14" s="30"/>
    </row>
    <row r="15" spans="1:6" s="28" customFormat="1" ht="18.75" customHeight="1">
      <c r="A15" s="31" t="s">
        <v>19</v>
      </c>
      <c r="B15" s="43" t="s">
        <v>188</v>
      </c>
      <c r="C15" s="36">
        <f>SUM(Foglio1!G257:G274)</f>
        <v>405</v>
      </c>
      <c r="D15" s="30"/>
      <c r="F15" s="30"/>
    </row>
    <row r="16" spans="1:6" s="28" customFormat="1" ht="18.75" customHeight="1">
      <c r="A16" s="31" t="s">
        <v>20</v>
      </c>
      <c r="B16" s="42" t="s">
        <v>53</v>
      </c>
      <c r="C16" s="36">
        <f>SUM(Foglio1!G339:G354)</f>
        <v>391</v>
      </c>
      <c r="D16" s="30"/>
      <c r="E16" s="30"/>
      <c r="F16" s="30"/>
    </row>
    <row r="17" spans="1:6" s="28" customFormat="1" ht="18.75" customHeight="1">
      <c r="A17" s="31" t="s">
        <v>36</v>
      </c>
      <c r="B17" s="42" t="s">
        <v>43</v>
      </c>
      <c r="C17" s="36">
        <f>SUM(Foglio1!G34:G47)</f>
        <v>266</v>
      </c>
      <c r="D17" s="30"/>
      <c r="E17" s="30"/>
      <c r="F17" s="30"/>
    </row>
    <row r="18" spans="1:6" s="28" customFormat="1" ht="18.75" customHeight="1">
      <c r="A18" s="31" t="s">
        <v>34</v>
      </c>
      <c r="B18" s="42" t="s">
        <v>50</v>
      </c>
      <c r="C18" s="36">
        <f>SUM(Foglio1!G298:G309)</f>
        <v>263</v>
      </c>
      <c r="D18" s="30"/>
      <c r="F18" s="30"/>
    </row>
    <row r="19" spans="1:6" s="28" customFormat="1" ht="18.75" customHeight="1">
      <c r="A19" s="31" t="s">
        <v>33</v>
      </c>
      <c r="B19" s="42" t="s">
        <v>51</v>
      </c>
      <c r="C19" s="36">
        <f>SUM(Foglio1!G49:G59)</f>
        <v>219</v>
      </c>
      <c r="D19" s="30"/>
      <c r="E19" s="32"/>
      <c r="F19" s="30"/>
    </row>
    <row r="20" spans="1:6" s="28" customFormat="1" ht="18.75" customHeight="1">
      <c r="A20" s="31" t="s">
        <v>32</v>
      </c>
      <c r="B20" s="42" t="s">
        <v>55</v>
      </c>
      <c r="C20" s="36">
        <f>SUM(Foglio1!G244:G256)</f>
        <v>211</v>
      </c>
      <c r="D20" s="30"/>
      <c r="F20" s="30"/>
    </row>
    <row r="21" spans="1:6" s="28" customFormat="1" ht="18.75" customHeight="1">
      <c r="A21" s="31" t="s">
        <v>31</v>
      </c>
      <c r="B21" s="43" t="s">
        <v>59</v>
      </c>
      <c r="C21" s="36">
        <f>SUM(Foglio1!G11:G17)</f>
        <v>117</v>
      </c>
      <c r="D21" s="30"/>
      <c r="E21" s="30"/>
      <c r="F21" s="30"/>
    </row>
    <row r="22" spans="1:6" s="28" customFormat="1" ht="18.75" customHeight="1">
      <c r="A22" s="31" t="s">
        <v>30</v>
      </c>
      <c r="B22" s="42" t="s">
        <v>47</v>
      </c>
      <c r="C22" s="36">
        <f>SUM(Foglio1!G6:G10)</f>
        <v>109</v>
      </c>
      <c r="D22" s="30"/>
      <c r="E22" s="30"/>
      <c r="F22" s="30"/>
    </row>
    <row r="23" spans="1:6" s="28" customFormat="1" ht="18.75" customHeight="1">
      <c r="A23" s="31" t="s">
        <v>29</v>
      </c>
      <c r="B23" s="42" t="s">
        <v>54</v>
      </c>
      <c r="C23" s="36">
        <f>SUM(Foglio1!G24:G33)</f>
        <v>104</v>
      </c>
      <c r="D23" s="30"/>
      <c r="F23" s="30"/>
    </row>
    <row r="24" spans="1:6" s="28" customFormat="1" ht="18.75" customHeight="1">
      <c r="A24" s="31" t="s">
        <v>28</v>
      </c>
      <c r="B24" s="42" t="s">
        <v>49</v>
      </c>
      <c r="C24" s="36">
        <f>SUM(Foglio1!G241:G243)</f>
        <v>85</v>
      </c>
      <c r="D24" s="30"/>
      <c r="E24" s="32"/>
      <c r="F24" s="30"/>
    </row>
    <row r="25" spans="1:6" s="28" customFormat="1" ht="18.75" customHeight="1">
      <c r="A25" s="31" t="s">
        <v>27</v>
      </c>
      <c r="B25" s="43" t="s">
        <v>57</v>
      </c>
      <c r="C25" s="36">
        <f>SUM(Foglio1!G124:G125)</f>
        <v>73</v>
      </c>
      <c r="D25" s="30"/>
      <c r="F25" s="30"/>
    </row>
    <row r="26" spans="1:6" s="28" customFormat="1" ht="18.75" customHeight="1">
      <c r="A26" s="31" t="s">
        <v>26</v>
      </c>
      <c r="B26" s="42" t="s">
        <v>867</v>
      </c>
      <c r="C26" s="36">
        <f>SUM(Foglio1!G21:G23)</f>
        <v>46</v>
      </c>
      <c r="D26" s="30"/>
      <c r="E26" s="30"/>
      <c r="F26" s="30"/>
    </row>
    <row r="27" spans="1:6" s="28" customFormat="1" ht="18.75" customHeight="1">
      <c r="A27" s="31" t="s">
        <v>25</v>
      </c>
      <c r="B27" s="42" t="s">
        <v>866</v>
      </c>
      <c r="C27" s="36">
        <f>SUM(Foglio1!G20)</f>
        <v>42</v>
      </c>
      <c r="D27" s="30"/>
      <c r="E27" s="30"/>
      <c r="F27" s="30"/>
    </row>
    <row r="28" spans="1:6" s="28" customFormat="1" ht="18.75" customHeight="1">
      <c r="A28" s="31" t="s">
        <v>24</v>
      </c>
      <c r="B28" s="42" t="s">
        <v>52</v>
      </c>
      <c r="C28" s="36">
        <f>SUM(Foglio1!G275)</f>
        <v>35</v>
      </c>
      <c r="D28" s="30"/>
      <c r="F28" s="30"/>
    </row>
    <row r="29" spans="1:6" s="28" customFormat="1" ht="18.75" customHeight="1">
      <c r="A29" s="31" t="s">
        <v>23</v>
      </c>
      <c r="B29" s="42" t="s">
        <v>62</v>
      </c>
      <c r="C29" s="36">
        <f>SUM(Foglio1!G18:G19)</f>
        <v>28</v>
      </c>
      <c r="D29" s="30"/>
      <c r="F29" s="30"/>
    </row>
    <row r="30" spans="1:6" s="28" customFormat="1" ht="18.75" customHeight="1">
      <c r="A30" s="31" t="s">
        <v>22</v>
      </c>
      <c r="B30" s="42" t="s">
        <v>58</v>
      </c>
      <c r="C30" s="36">
        <f>SUM(Foglio1!G165:G166)</f>
        <v>16</v>
      </c>
      <c r="D30" s="30"/>
      <c r="E30" s="30"/>
      <c r="F30" s="30"/>
    </row>
    <row r="31" spans="1:6" s="28" customFormat="1" ht="18.75" customHeight="1">
      <c r="A31" s="31" t="s">
        <v>21</v>
      </c>
      <c r="B31" s="43" t="s">
        <v>56</v>
      </c>
      <c r="C31" s="36">
        <f>SUM(Foglio1!G48)</f>
        <v>11</v>
      </c>
      <c r="D31" s="30"/>
      <c r="E31" s="30"/>
      <c r="F31" s="30"/>
    </row>
    <row r="32" spans="1:6" s="28" customFormat="1" ht="18.75" customHeight="1">
      <c r="A32" s="31"/>
      <c r="B32" s="42"/>
      <c r="C32" s="38"/>
      <c r="D32" s="30"/>
      <c r="F32" s="30"/>
    </row>
    <row r="33" spans="1:6" s="21" customFormat="1" ht="18.75" customHeight="1">
      <c r="A33" s="31"/>
      <c r="B33" s="42"/>
      <c r="C33" s="38"/>
      <c r="D33" s="19"/>
      <c r="E33" s="20"/>
      <c r="F33" s="19"/>
    </row>
    <row r="34" spans="1:6" s="21" customFormat="1" ht="18.75" customHeight="1">
      <c r="A34" s="31"/>
      <c r="B34" s="42"/>
      <c r="C34" s="38"/>
      <c r="D34" s="19"/>
      <c r="E34" s="20"/>
      <c r="F34" s="19"/>
    </row>
    <row r="35" spans="1:6" s="21" customFormat="1" ht="18.75" customHeight="1" thickBot="1">
      <c r="A35" s="33"/>
      <c r="B35" s="45"/>
      <c r="C35" s="34"/>
      <c r="D35" s="19"/>
      <c r="E35" s="22"/>
      <c r="F35" s="19"/>
    </row>
    <row r="36" spans="1:3" s="21" customFormat="1" ht="9" customHeight="1">
      <c r="A36" s="19"/>
      <c r="B36" s="19"/>
      <c r="C36" s="19"/>
    </row>
    <row r="37" spans="1:3" s="21" customFormat="1" ht="15" customHeight="1">
      <c r="A37" s="19"/>
      <c r="B37" s="19" t="s">
        <v>37</v>
      </c>
      <c r="C37" s="19"/>
    </row>
    <row r="38" spans="1:3" s="21" customFormat="1" ht="15" customHeight="1">
      <c r="A38" s="19"/>
      <c r="B38" s="19" t="s">
        <v>787</v>
      </c>
      <c r="C38" s="19"/>
    </row>
    <row r="39" spans="1:6" s="21" customFormat="1" ht="15" customHeight="1">
      <c r="A39" s="39"/>
      <c r="B39" s="19"/>
      <c r="C39" s="19"/>
      <c r="D39" s="19"/>
      <c r="E39" s="22"/>
      <c r="F39" s="19"/>
    </row>
    <row r="40" spans="1:6" s="21" customFormat="1" ht="15" customHeight="1">
      <c r="A40" s="39"/>
      <c r="B40" s="19"/>
      <c r="C40" s="19"/>
      <c r="D40" s="19"/>
      <c r="E40" s="20"/>
      <c r="F40" s="19"/>
    </row>
    <row r="41" spans="1:6" s="21" customFormat="1" ht="15" customHeight="1">
      <c r="A41" s="39"/>
      <c r="B41" s="19"/>
      <c r="C41" s="19"/>
      <c r="D41" s="19"/>
      <c r="E41" s="19"/>
      <c r="F41" s="19"/>
    </row>
    <row r="42" spans="1:6" s="21" customFormat="1" ht="15" customHeight="1">
      <c r="A42" s="39"/>
      <c r="B42" s="19"/>
      <c r="C42" s="19"/>
      <c r="D42" s="19"/>
      <c r="E42" s="19"/>
      <c r="F42" s="19"/>
    </row>
    <row r="43" spans="1:6" s="21" customFormat="1" ht="15" customHeight="1">
      <c r="A43" s="39"/>
      <c r="B43" s="19"/>
      <c r="C43" s="19"/>
      <c r="D43" s="19"/>
      <c r="E43" s="20"/>
      <c r="F43" s="19"/>
    </row>
    <row r="44" spans="1:6" s="21" customFormat="1" ht="15" customHeight="1">
      <c r="A44" s="39"/>
      <c r="B44" s="19"/>
      <c r="C44" s="19"/>
      <c r="D44" s="19"/>
      <c r="E44" s="22"/>
      <c r="F44" s="19"/>
    </row>
    <row r="45" spans="1:6" s="21" customFormat="1" ht="15" customHeight="1">
      <c r="A45" s="39"/>
      <c r="B45" s="19"/>
      <c r="C45" s="19"/>
      <c r="D45" s="19"/>
      <c r="E45" s="20"/>
      <c r="F45" s="19"/>
    </row>
    <row r="46" spans="1:6" s="21" customFormat="1" ht="15" customHeight="1">
      <c r="A46" s="39"/>
      <c r="B46" s="19"/>
      <c r="C46" s="19"/>
      <c r="D46" s="19"/>
      <c r="E46" s="19"/>
      <c r="F46" s="19"/>
    </row>
    <row r="47" spans="1:6" s="21" customFormat="1" ht="15" customHeight="1">
      <c r="A47" s="40"/>
      <c r="B47" s="19"/>
      <c r="C47" s="19"/>
      <c r="D47" s="19"/>
      <c r="E47" s="19"/>
      <c r="F47" s="19"/>
    </row>
    <row r="48" spans="1:6" s="21" customFormat="1" ht="15" customHeight="1">
      <c r="A48" s="40"/>
      <c r="B48" s="19"/>
      <c r="C48" s="19"/>
      <c r="D48" s="19"/>
      <c r="E48" s="20"/>
      <c r="F48" s="19"/>
    </row>
    <row r="49" spans="1:6" s="21" customFormat="1" ht="15" customHeight="1">
      <c r="A49" s="40"/>
      <c r="B49" s="19"/>
      <c r="C49" s="19"/>
      <c r="D49" s="19"/>
      <c r="E49" s="22"/>
      <c r="F49" s="19"/>
    </row>
    <row r="50" spans="1:6" s="21" customFormat="1" ht="15" customHeight="1">
      <c r="A50" s="19"/>
      <c r="B50" s="19"/>
      <c r="C50" s="19">
        <f>SUM(C6:C31)</f>
        <v>8347</v>
      </c>
      <c r="D50" s="19"/>
      <c r="E50" s="20"/>
      <c r="F50" s="19"/>
    </row>
    <row r="51" spans="1:6" s="21" customFormat="1" ht="15" customHeight="1">
      <c r="A51" s="19"/>
      <c r="B51" s="19"/>
      <c r="C51" s="19"/>
      <c r="D51" s="19"/>
      <c r="E51" s="19"/>
      <c r="F51" s="19"/>
    </row>
    <row r="52" spans="1:6" s="21" customFormat="1" ht="15" customHeight="1">
      <c r="A52" s="19"/>
      <c r="B52" s="19"/>
      <c r="C52" s="19"/>
      <c r="D52" s="19"/>
      <c r="E52" s="19"/>
      <c r="F52" s="19"/>
    </row>
    <row r="53" spans="1:6" s="21" customFormat="1" ht="15" customHeight="1">
      <c r="A53" s="19"/>
      <c r="B53" s="19"/>
      <c r="C53" s="19"/>
      <c r="D53" s="19"/>
      <c r="E53" s="20"/>
      <c r="F53" s="19"/>
    </row>
    <row r="54" spans="1:6" s="21" customFormat="1" ht="15" customHeight="1">
      <c r="A54" s="19"/>
      <c r="B54" s="19"/>
      <c r="C54" s="19"/>
      <c r="D54" s="19"/>
      <c r="E54" s="22"/>
      <c r="F54" s="19"/>
    </row>
    <row r="55" spans="1:6" s="21" customFormat="1" ht="15" customHeight="1">
      <c r="A55" s="19"/>
      <c r="B55" s="19"/>
      <c r="C55" s="19"/>
      <c r="D55" s="19"/>
      <c r="E55" s="20"/>
      <c r="F55" s="19"/>
    </row>
    <row r="56" spans="1:6" s="21" customFormat="1" ht="15" customHeight="1">
      <c r="A56" s="19"/>
      <c r="B56" s="19"/>
      <c r="C56" s="19"/>
      <c r="D56" s="19"/>
      <c r="E56" s="19"/>
      <c r="F56" s="19"/>
    </row>
    <row r="57" spans="1:6" s="21" customFormat="1" ht="15" customHeight="1">
      <c r="A57" s="19"/>
      <c r="B57" s="19"/>
      <c r="C57" s="19"/>
      <c r="D57" s="19"/>
      <c r="E57" s="19"/>
      <c r="F57" s="19"/>
    </row>
    <row r="58" spans="1:6" s="21" customFormat="1" ht="15" customHeight="1">
      <c r="A58" s="19"/>
      <c r="B58" s="19"/>
      <c r="C58" s="19"/>
      <c r="D58" s="19"/>
      <c r="E58" s="20"/>
      <c r="F58" s="19"/>
    </row>
    <row r="59" spans="1:6" s="21" customFormat="1" ht="15" customHeight="1">
      <c r="A59" s="19"/>
      <c r="B59" s="19"/>
      <c r="C59" s="19"/>
      <c r="D59" s="19"/>
      <c r="E59" s="22"/>
      <c r="F59" s="19"/>
    </row>
    <row r="60" spans="1:6" s="21" customFormat="1" ht="15" customHeight="1">
      <c r="A60" s="19"/>
      <c r="B60" s="19"/>
      <c r="C60" s="19"/>
      <c r="D60" s="19"/>
      <c r="E60" s="20"/>
      <c r="F60" s="19"/>
    </row>
    <row r="61" spans="1:6" s="21" customFormat="1" ht="15" customHeight="1">
      <c r="A61" s="19"/>
      <c r="B61" s="19"/>
      <c r="C61" s="19"/>
      <c r="D61" s="19"/>
      <c r="E61" s="19"/>
      <c r="F61" s="19"/>
    </row>
    <row r="62" spans="1:6" s="21" customFormat="1" ht="15" customHeight="1">
      <c r="A62" s="19"/>
      <c r="B62" s="19"/>
      <c r="C62" s="19"/>
      <c r="D62" s="19"/>
      <c r="E62" s="19"/>
      <c r="F62" s="19"/>
    </row>
    <row r="63" spans="1:6" s="21" customFormat="1" ht="15" customHeight="1">
      <c r="A63" s="19"/>
      <c r="B63" s="19"/>
      <c r="C63" s="19"/>
      <c r="D63" s="19"/>
      <c r="E63" s="20"/>
      <c r="F63" s="19"/>
    </row>
    <row r="64" spans="1:6" s="21" customFormat="1" ht="15" customHeight="1">
      <c r="A64" s="19"/>
      <c r="B64" s="19"/>
      <c r="C64" s="19"/>
      <c r="D64" s="19"/>
      <c r="E64" s="22"/>
      <c r="F64" s="19"/>
    </row>
    <row r="65" spans="1:6" s="21" customFormat="1" ht="15" customHeight="1">
      <c r="A65" s="19"/>
      <c r="B65" s="19"/>
      <c r="C65" s="19"/>
      <c r="D65" s="19"/>
      <c r="E65" s="20"/>
      <c r="F65" s="19"/>
    </row>
    <row r="66" spans="1:6" s="21" customFormat="1" ht="15" customHeight="1">
      <c r="A66" s="19"/>
      <c r="B66" s="19"/>
      <c r="C66" s="19"/>
      <c r="D66" s="19"/>
      <c r="E66" s="19"/>
      <c r="F66" s="19"/>
    </row>
    <row r="67" spans="1:6" s="21" customFormat="1" ht="15" customHeight="1">
      <c r="A67" s="19"/>
      <c r="B67" s="19"/>
      <c r="C67" s="19"/>
      <c r="D67" s="19"/>
      <c r="E67" s="19"/>
      <c r="F67" s="19"/>
    </row>
    <row r="68" spans="1:6" s="21" customFormat="1" ht="15" customHeight="1">
      <c r="A68" s="19"/>
      <c r="B68" s="19"/>
      <c r="C68" s="19"/>
      <c r="D68" s="19"/>
      <c r="E68" s="20"/>
      <c r="F68" s="19"/>
    </row>
    <row r="69" spans="1:6" s="21" customFormat="1" ht="15" customHeight="1">
      <c r="A69" s="19"/>
      <c r="B69" s="19"/>
      <c r="C69" s="19"/>
      <c r="D69" s="19"/>
      <c r="E69" s="22"/>
      <c r="F69" s="19"/>
    </row>
    <row r="70" spans="1:6" s="21" customFormat="1" ht="15" customHeight="1">
      <c r="A70" s="19"/>
      <c r="B70" s="19"/>
      <c r="C70" s="19"/>
      <c r="D70" s="19"/>
      <c r="E70" s="20"/>
      <c r="F70" s="19"/>
    </row>
    <row r="71" spans="1:6" s="21" customFormat="1" ht="15" customHeight="1">
      <c r="A71" s="19"/>
      <c r="B71" s="19"/>
      <c r="C71" s="19"/>
      <c r="D71" s="19"/>
      <c r="E71" s="19"/>
      <c r="F71" s="19"/>
    </row>
    <row r="72" spans="1:6" s="21" customFormat="1" ht="15" customHeight="1">
      <c r="A72" s="19"/>
      <c r="B72" s="19"/>
      <c r="C72" s="19"/>
      <c r="D72" s="19"/>
      <c r="E72" s="20"/>
      <c r="F72" s="19"/>
    </row>
    <row r="73" spans="1:6" s="21" customFormat="1" ht="15" customHeight="1">
      <c r="A73" s="19"/>
      <c r="B73" s="19"/>
      <c r="C73" s="19"/>
      <c r="D73" s="19"/>
      <c r="E73" s="22"/>
      <c r="F73" s="19"/>
    </row>
    <row r="74" spans="1:6" s="21" customFormat="1" ht="15" customHeight="1">
      <c r="A74" s="19"/>
      <c r="B74" s="19"/>
      <c r="C74" s="19"/>
      <c r="D74" s="19"/>
      <c r="E74" s="20"/>
      <c r="F74" s="19"/>
    </row>
    <row r="75" spans="1:6" s="21" customFormat="1" ht="15" customHeight="1">
      <c r="A75" s="19"/>
      <c r="B75" s="19"/>
      <c r="C75" s="19"/>
      <c r="D75" s="19"/>
      <c r="E75" s="19"/>
      <c r="F75" s="19"/>
    </row>
    <row r="76" spans="1:6" s="21" customFormat="1" ht="15" customHeight="1">
      <c r="A76" s="19"/>
      <c r="B76" s="19"/>
      <c r="C76" s="19"/>
      <c r="D76" s="19"/>
      <c r="E76" s="19"/>
      <c r="F76" s="19"/>
    </row>
    <row r="77" spans="1:6" s="21" customFormat="1" ht="15" customHeight="1">
      <c r="A77" s="19"/>
      <c r="B77" s="19"/>
      <c r="C77" s="19"/>
      <c r="D77" s="19"/>
      <c r="E77" s="20"/>
      <c r="F77" s="19"/>
    </row>
    <row r="78" spans="1:6" s="21" customFormat="1" ht="15" customHeight="1">
      <c r="A78" s="19"/>
      <c r="B78" s="19"/>
      <c r="C78" s="19"/>
      <c r="D78" s="19"/>
      <c r="E78" s="22"/>
      <c r="F78" s="19"/>
    </row>
    <row r="79" spans="1:6" s="21" customFormat="1" ht="15" customHeight="1">
      <c r="A79" s="19"/>
      <c r="B79" s="19"/>
      <c r="C79" s="19"/>
      <c r="D79" s="19"/>
      <c r="E79" s="20"/>
      <c r="F79" s="19"/>
    </row>
    <row r="80" spans="1:6" s="21" customFormat="1" ht="15" customHeight="1">
      <c r="A80" s="19"/>
      <c r="B80" s="19"/>
      <c r="C80" s="19"/>
      <c r="D80" s="19"/>
      <c r="E80" s="19"/>
      <c r="F80" s="19"/>
    </row>
    <row r="81" spans="1:6" s="21" customFormat="1" ht="15" customHeight="1">
      <c r="A81" s="19"/>
      <c r="B81" s="19"/>
      <c r="C81" s="19"/>
      <c r="D81" s="19"/>
      <c r="E81" s="19"/>
      <c r="F81" s="19"/>
    </row>
    <row r="82" spans="1:6" s="21" customFormat="1" ht="15" customHeight="1">
      <c r="A82" s="19"/>
      <c r="B82" s="19"/>
      <c r="C82" s="19"/>
      <c r="D82" s="19"/>
      <c r="E82" s="20"/>
      <c r="F82" s="19"/>
    </row>
    <row r="83" spans="1:6" s="21" customFormat="1" ht="15" customHeight="1">
      <c r="A83" s="19"/>
      <c r="B83" s="19"/>
      <c r="C83" s="19"/>
      <c r="D83" s="19"/>
      <c r="E83" s="22"/>
      <c r="F83" s="19"/>
    </row>
    <row r="84" spans="1:6" s="21" customFormat="1" ht="15" customHeight="1">
      <c r="A84" s="19"/>
      <c r="B84" s="19"/>
      <c r="C84" s="19"/>
      <c r="D84" s="19"/>
      <c r="E84" s="20"/>
      <c r="F84" s="19"/>
    </row>
    <row r="85" spans="1:6" s="21" customFormat="1" ht="15" customHeight="1">
      <c r="A85" s="19"/>
      <c r="B85" s="19"/>
      <c r="C85" s="19"/>
      <c r="D85" s="19"/>
      <c r="E85" s="19"/>
      <c r="F85" s="19"/>
    </row>
    <row r="86" spans="1:6" s="21" customFormat="1" ht="15" customHeight="1">
      <c r="A86" s="19"/>
      <c r="B86" s="19"/>
      <c r="C86" s="19"/>
      <c r="D86" s="19"/>
      <c r="E86" s="19"/>
      <c r="F86" s="19"/>
    </row>
    <row r="87" spans="1:6" s="21" customFormat="1" ht="15" customHeight="1">
      <c r="A87" s="19"/>
      <c r="B87" s="19"/>
      <c r="C87" s="19"/>
      <c r="D87" s="19"/>
      <c r="E87" s="20"/>
      <c r="F87" s="19"/>
    </row>
    <row r="88" spans="1:6" s="21" customFormat="1" ht="15" customHeight="1">
      <c r="A88" s="19"/>
      <c r="B88" s="19"/>
      <c r="C88" s="19"/>
      <c r="D88" s="19"/>
      <c r="E88" s="22"/>
      <c r="F88" s="19"/>
    </row>
    <row r="89" spans="1:6" s="21" customFormat="1" ht="15" customHeight="1">
      <c r="A89" s="19"/>
      <c r="B89" s="19"/>
      <c r="C89" s="19"/>
      <c r="D89" s="19"/>
      <c r="E89" s="20"/>
      <c r="F89" s="19"/>
    </row>
    <row r="90" spans="1:6" s="21" customFormat="1" ht="15" customHeight="1">
      <c r="A90" s="19"/>
      <c r="B90" s="19"/>
      <c r="C90" s="19"/>
      <c r="D90" s="19"/>
      <c r="E90" s="19"/>
      <c r="F90" s="19"/>
    </row>
    <row r="91" spans="1:6" s="21" customFormat="1" ht="15" customHeight="1">
      <c r="A91" s="19"/>
      <c r="B91" s="19"/>
      <c r="C91" s="19"/>
      <c r="D91" s="19"/>
      <c r="E91" s="19"/>
      <c r="F91" s="19"/>
    </row>
    <row r="92" spans="1:6" s="21" customFormat="1" ht="15" customHeight="1">
      <c r="A92" s="19"/>
      <c r="B92" s="19"/>
      <c r="C92" s="19"/>
      <c r="D92" s="19"/>
      <c r="E92" s="20"/>
      <c r="F92" s="19"/>
    </row>
    <row r="93" spans="1:6" s="21" customFormat="1" ht="15" customHeight="1">
      <c r="A93" s="19"/>
      <c r="B93" s="19"/>
      <c r="C93" s="19"/>
      <c r="D93" s="19"/>
      <c r="E93" s="22"/>
      <c r="F93" s="19"/>
    </row>
    <row r="94" spans="1:6" s="21" customFormat="1" ht="15" customHeight="1">
      <c r="A94" s="19"/>
      <c r="B94" s="19"/>
      <c r="C94" s="19"/>
      <c r="D94" s="19"/>
      <c r="E94" s="20"/>
      <c r="F94" s="19"/>
    </row>
    <row r="95" spans="1:6" s="21" customFormat="1" ht="15" customHeight="1">
      <c r="A95" s="19"/>
      <c r="B95" s="19"/>
      <c r="C95" s="19"/>
      <c r="D95" s="19"/>
      <c r="E95" s="19"/>
      <c r="F95" s="19"/>
    </row>
    <row r="96" spans="1:6" s="21" customFormat="1" ht="15" customHeight="1">
      <c r="A96" s="19"/>
      <c r="B96" s="19"/>
      <c r="C96" s="19"/>
      <c r="D96" s="19"/>
      <c r="E96" s="19"/>
      <c r="F96" s="19"/>
    </row>
    <row r="97" spans="1:6" s="21" customFormat="1" ht="15" customHeight="1">
      <c r="A97" s="19"/>
      <c r="B97" s="19"/>
      <c r="C97" s="19"/>
      <c r="D97" s="19"/>
      <c r="E97" s="20"/>
      <c r="F97" s="19"/>
    </row>
    <row r="98" spans="1:6" s="21" customFormat="1" ht="15" customHeight="1">
      <c r="A98" s="19"/>
      <c r="B98" s="19"/>
      <c r="C98" s="19"/>
      <c r="D98" s="19"/>
      <c r="E98" s="22"/>
      <c r="F98" s="19"/>
    </row>
    <row r="99" spans="1:6" s="21" customFormat="1" ht="15" customHeight="1">
      <c r="A99" s="19"/>
      <c r="B99" s="19"/>
      <c r="C99" s="19"/>
      <c r="D99" s="19"/>
      <c r="E99" s="20"/>
      <c r="F99" s="19"/>
    </row>
    <row r="100" spans="1:6" s="21" customFormat="1" ht="15" customHeight="1">
      <c r="A100" s="19"/>
      <c r="B100" s="19"/>
      <c r="C100" s="19"/>
      <c r="D100" s="19"/>
      <c r="E100" s="19"/>
      <c r="F100" s="19"/>
    </row>
    <row r="101" spans="1:6" s="21" customFormat="1" ht="15" customHeight="1">
      <c r="A101" s="19"/>
      <c r="B101" s="19"/>
      <c r="C101" s="19"/>
      <c r="D101" s="19"/>
      <c r="E101" s="19"/>
      <c r="F101" s="19"/>
    </row>
    <row r="102" spans="1:6" s="21" customFormat="1" ht="15" customHeight="1">
      <c r="A102" s="19"/>
      <c r="B102" s="19"/>
      <c r="C102" s="19"/>
      <c r="D102" s="19"/>
      <c r="E102" s="20"/>
      <c r="F102" s="19"/>
    </row>
    <row r="103" spans="1:6" s="21" customFormat="1" ht="15" customHeight="1">
      <c r="A103" s="19"/>
      <c r="B103" s="19"/>
      <c r="C103" s="19"/>
      <c r="D103" s="19"/>
      <c r="E103" s="22"/>
      <c r="F103" s="19"/>
    </row>
    <row r="104" spans="1:6" s="21" customFormat="1" ht="15" customHeight="1">
      <c r="A104" s="19"/>
      <c r="B104" s="19"/>
      <c r="C104" s="19"/>
      <c r="D104" s="19"/>
      <c r="E104" s="20"/>
      <c r="F104" s="19"/>
    </row>
    <row r="105" spans="1:6" s="21" customFormat="1" ht="15" customHeight="1">
      <c r="A105" s="19"/>
      <c r="B105" s="19"/>
      <c r="C105" s="19"/>
      <c r="D105" s="19"/>
      <c r="E105" s="19"/>
      <c r="F105" s="19"/>
    </row>
    <row r="106" spans="1:6" s="21" customFormat="1" ht="15" customHeight="1">
      <c r="A106" s="19"/>
      <c r="B106" s="19"/>
      <c r="C106" s="19"/>
      <c r="D106" s="19"/>
      <c r="E106" s="20"/>
      <c r="F106" s="19"/>
    </row>
    <row r="107" spans="1:6" s="21" customFormat="1" ht="15" customHeight="1">
      <c r="A107" s="19"/>
      <c r="B107" s="19"/>
      <c r="C107" s="19"/>
      <c r="D107" s="19"/>
      <c r="E107" s="22"/>
      <c r="F107" s="19"/>
    </row>
    <row r="108" spans="1:6" s="21" customFormat="1" ht="15" customHeight="1">
      <c r="A108" s="19"/>
      <c r="B108" s="19"/>
      <c r="C108" s="19"/>
      <c r="D108" s="19"/>
      <c r="E108" s="20"/>
      <c r="F108" s="19"/>
    </row>
    <row r="109" spans="1:6" s="21" customFormat="1" ht="15" customHeight="1">
      <c r="A109" s="19"/>
      <c r="B109" s="19"/>
      <c r="C109" s="19"/>
      <c r="D109" s="19"/>
      <c r="E109" s="19"/>
      <c r="F109" s="19"/>
    </row>
    <row r="110" spans="1:6" s="21" customFormat="1" ht="15" customHeight="1">
      <c r="A110" s="19"/>
      <c r="B110" s="19"/>
      <c r="C110" s="19"/>
      <c r="D110" s="19"/>
      <c r="E110" s="19"/>
      <c r="F110" s="19"/>
    </row>
    <row r="111" spans="1:6" s="21" customFormat="1" ht="15" customHeight="1">
      <c r="A111" s="19"/>
      <c r="B111" s="19"/>
      <c r="C111" s="19"/>
      <c r="D111" s="19"/>
      <c r="E111" s="20"/>
      <c r="F111" s="19"/>
    </row>
    <row r="112" spans="1:6" s="21" customFormat="1" ht="15" customHeight="1">
      <c r="A112" s="19"/>
      <c r="B112" s="19"/>
      <c r="C112" s="19"/>
      <c r="D112" s="19"/>
      <c r="E112" s="22"/>
      <c r="F112" s="19"/>
    </row>
    <row r="113" spans="1:6" s="21" customFormat="1" ht="15" customHeight="1">
      <c r="A113" s="19"/>
      <c r="B113" s="19"/>
      <c r="C113" s="19"/>
      <c r="D113" s="19"/>
      <c r="E113" s="20"/>
      <c r="F113" s="19"/>
    </row>
    <row r="114" spans="1:6" s="21" customFormat="1" ht="15" customHeight="1">
      <c r="A114" s="19"/>
      <c r="B114" s="19"/>
      <c r="C114" s="19"/>
      <c r="D114" s="19"/>
      <c r="E114" s="19"/>
      <c r="F114" s="19"/>
    </row>
    <row r="115" spans="1:6" s="21" customFormat="1" ht="15" customHeight="1">
      <c r="A115" s="23"/>
      <c r="B115" s="23"/>
      <c r="C115" s="23"/>
      <c r="D115" s="23"/>
      <c r="F115" s="23"/>
    </row>
    <row r="116" spans="1:6" s="21" customFormat="1" ht="15" customHeight="1">
      <c r="A116" s="23"/>
      <c r="B116" s="23"/>
      <c r="C116" s="23"/>
      <c r="D116" s="23"/>
      <c r="F116" s="23"/>
    </row>
    <row r="117" spans="1:6" s="21" customFormat="1" ht="15" customHeight="1">
      <c r="A117" s="23"/>
      <c r="B117" s="23"/>
      <c r="C117" s="23"/>
      <c r="D117" s="23"/>
      <c r="F117" s="23"/>
    </row>
    <row r="118" spans="1:6" s="21" customFormat="1" ht="15" customHeight="1">
      <c r="A118" s="23"/>
      <c r="B118" s="23"/>
      <c r="C118" s="23"/>
      <c r="D118" s="23"/>
      <c r="F118" s="23"/>
    </row>
    <row r="119" spans="1:6" s="21" customFormat="1" ht="15" customHeight="1">
      <c r="A119" s="23"/>
      <c r="B119" s="23"/>
      <c r="C119" s="23"/>
      <c r="D119" s="23"/>
      <c r="F119" s="23"/>
    </row>
    <row r="120" ht="15" customHeight="1"/>
    <row r="121" ht="15" customHeight="1"/>
  </sheetData>
  <printOptions horizontalCentered="1" verticalCentered="1"/>
  <pageMargins left="0.5511811023622047" right="0.4724409448818898" top="0.54" bottom="0.5905511811023623" header="0.5118110236220472" footer="0.59055118110236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Ghezzi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Ghezzi</dc:creator>
  <cp:keywords/>
  <dc:description/>
  <cp:lastModifiedBy>Mario</cp:lastModifiedBy>
  <cp:lastPrinted>2010-03-23T17:07:56Z</cp:lastPrinted>
  <dcterms:created xsi:type="dcterms:W3CDTF">2006-04-18T18:53:34Z</dcterms:created>
  <dcterms:modified xsi:type="dcterms:W3CDTF">2010-03-23T17:19:04Z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